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5-25\"/>
    </mc:Choice>
  </mc:AlternateContent>
  <xr:revisionPtr revIDLastSave="0" documentId="13_ncr:1_{841D36AD-530C-4EED-9541-B18AE47B521A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<sst xmlns="http://schemas.openxmlformats.org/spreadsheetml/2006/main" count="188" uniqueCount="71">
  <si>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</si>
  <si>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</si>
  <si>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</si>
  <si>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</si>
  <si>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</si>
  <si>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</si>
  <si>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</si>
  <si>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</si>
  <si>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</si>
  <si>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</si>
  <si>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</si>
  <si>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</si>
  <si>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</si>
  <si>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</si>
  <si>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</si>
  <si>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</si>
  <si>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</si>
  <si>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</si>
  <si>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</si>
  <si>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</si>
  <si>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</si>
  <si>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</si>
  <si>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</si>
  <si>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</si>
  <si>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</si>
  <si>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</si>
  <si>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</si>
  <si>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</si>
  <si>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</si>
  <si>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</si>
  <si>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</si>
  <si>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</si>
  <si>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</si>
  <si>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</si>
  <si>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</si>
  <si>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</si>
  <si>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</si>
  <si>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</si>
  <si>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</si>
  <si>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</si>
  <si>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</si>
  <si>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</si>
  <si>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</si>
  <si>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</si>
  <si>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</si>
  <si>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</si>
  <si>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</si>
  <si>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</si>
  <si>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</si>
  <si>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</si>
  <si>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</si>
  <si>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</si>
  <si>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</si>
  <si>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</si>
  <si>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</si>
  <si>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</si>
  <si>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</si>
  <si>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</si>
  <si>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</si>
  <si>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</si>
  <si>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</si>
  <si>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</si>
  <si>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</si>
  <si>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</si>
  <si>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</si>
  <si>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</si>
  <si>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</si>
  <si>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</si>
  <si>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</si>
  <si>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>կատ. %-ը 2-րդ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</si>
  <si>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ՄԱՅԻՍԻ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</si>
</sst>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4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3756</v>
          </cell>
          <cell r="F23">
            <v>425.6</v>
          </cell>
          <cell r="G23">
            <v>13965</v>
          </cell>
          <cell r="H23">
            <v>1133.5</v>
          </cell>
          <cell r="I23">
            <v>2543</v>
          </cell>
          <cell r="J23">
            <v>57068.7</v>
          </cell>
          <cell r="K23">
            <v>4385.1000000000004</v>
          </cell>
          <cell r="L23">
            <v>2690.7</v>
          </cell>
          <cell r="M23">
            <v>1614.3</v>
          </cell>
          <cell r="N23">
            <v>23.9</v>
          </cell>
          <cell r="O23">
            <v>4394.6000000000004</v>
          </cell>
          <cell r="P23">
            <v>3421.9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406817.1</v>
          </cell>
          <cell r="F44">
            <v>190334.8</v>
          </cell>
          <cell r="G44">
            <v>658153</v>
          </cell>
          <cell r="H44">
            <v>196459.7</v>
          </cell>
          <cell r="I44">
            <v>452886.4</v>
          </cell>
          <cell r="J44">
            <v>853193.2</v>
          </cell>
          <cell r="K44">
            <v>586957.69999999995</v>
          </cell>
          <cell r="L44">
            <v>493775.3</v>
          </cell>
          <cell r="M44">
            <v>80855.100000000006</v>
          </cell>
          <cell r="N44">
            <v>29225.1</v>
          </cell>
          <cell r="O44">
            <v>518844.8</v>
          </cell>
          <cell r="P44">
            <v>311161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735.7</v>
          </cell>
          <cell r="F72">
            <v>221.9</v>
          </cell>
          <cell r="G72">
            <v>682.9</v>
          </cell>
          <cell r="H72">
            <v>337.4</v>
          </cell>
          <cell r="I72">
            <v>1464.6</v>
          </cell>
          <cell r="J72">
            <v>2216.9</v>
          </cell>
          <cell r="K72">
            <v>1078.9000000000001</v>
          </cell>
          <cell r="L72">
            <v>88</v>
          </cell>
          <cell r="M72">
            <v>301</v>
          </cell>
          <cell r="N72">
            <v>604.1</v>
          </cell>
          <cell r="O72">
            <v>1692.4</v>
          </cell>
          <cell r="P72">
            <v>927.3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376616.7</v>
          </cell>
          <cell r="F93">
            <v>248431.7</v>
          </cell>
          <cell r="G93">
            <v>1096977.6000000001</v>
          </cell>
          <cell r="H93">
            <v>195996.9</v>
          </cell>
          <cell r="I93">
            <v>307593.2</v>
          </cell>
          <cell r="J93">
            <v>1955873.5</v>
          </cell>
          <cell r="K93">
            <v>1065209.2</v>
          </cell>
          <cell r="L93">
            <v>354408.7</v>
          </cell>
          <cell r="M93">
            <v>227700.9</v>
          </cell>
          <cell r="N93">
            <v>26832.2</v>
          </cell>
          <cell r="O93">
            <v>536696</v>
          </cell>
          <cell r="P93">
            <v>390207.4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4672.7</v>
          </cell>
          <cell r="F26">
            <v>5372.9</v>
          </cell>
          <cell r="G26">
            <v>24515.200000000001</v>
          </cell>
          <cell r="H26">
            <v>2233.6</v>
          </cell>
          <cell r="I26">
            <v>5152.6000000000004</v>
          </cell>
          <cell r="J26">
            <v>71786</v>
          </cell>
          <cell r="K26">
            <v>9444.4</v>
          </cell>
          <cell r="L26">
            <v>6181</v>
          </cell>
          <cell r="M26">
            <v>4182.1000000000004</v>
          </cell>
          <cell r="N26">
            <v>767.4</v>
          </cell>
          <cell r="O26">
            <v>6693.1</v>
          </cell>
          <cell r="P26">
            <v>3657.7</v>
          </cell>
        </row>
        <row r="47">
          <cell r="E47">
            <v>494532</v>
          </cell>
          <cell r="F47">
            <v>254491</v>
          </cell>
          <cell r="G47">
            <v>700692.8</v>
          </cell>
          <cell r="H47">
            <v>199645.7</v>
          </cell>
          <cell r="I47">
            <v>500385.7</v>
          </cell>
          <cell r="J47">
            <v>922123.9</v>
          </cell>
          <cell r="K47">
            <v>624279.4</v>
          </cell>
          <cell r="L47">
            <v>548340.30000000005</v>
          </cell>
          <cell r="M47">
            <v>85084.6</v>
          </cell>
          <cell r="N47">
            <v>32542.3</v>
          </cell>
          <cell r="O47">
            <v>585528.6</v>
          </cell>
          <cell r="P47">
            <v>365030</v>
          </cell>
        </row>
        <row r="75">
          <cell r="E75">
            <v>2858.1</v>
          </cell>
          <cell r="F75">
            <v>420.8</v>
          </cell>
          <cell r="G75">
            <v>4151.8999999999996</v>
          </cell>
          <cell r="H75">
            <v>401.9</v>
          </cell>
          <cell r="I75">
            <v>3392.8</v>
          </cell>
          <cell r="J75">
            <v>5293.6</v>
          </cell>
          <cell r="K75">
            <v>5885.1</v>
          </cell>
          <cell r="L75">
            <v>1111</v>
          </cell>
          <cell r="M75">
            <v>1363.5</v>
          </cell>
          <cell r="N75">
            <v>1769.8</v>
          </cell>
          <cell r="O75">
            <v>4920.8</v>
          </cell>
          <cell r="P75">
            <v>2186.6</v>
          </cell>
        </row>
        <row r="96">
          <cell r="E96">
            <v>449834</v>
          </cell>
          <cell r="F96">
            <v>249042.3</v>
          </cell>
          <cell r="G96">
            <v>1172461</v>
          </cell>
          <cell r="H96">
            <v>290433.7</v>
          </cell>
          <cell r="I96">
            <v>391396</v>
          </cell>
          <cell r="J96">
            <v>2408300.9</v>
          </cell>
          <cell r="K96">
            <v>1026300.4</v>
          </cell>
          <cell r="L96">
            <v>392758.9</v>
          </cell>
          <cell r="M96">
            <v>238594.7</v>
          </cell>
          <cell r="N96">
            <v>29852.799999999999</v>
          </cell>
          <cell r="O96">
            <v>571805.30000000005</v>
          </cell>
          <cell r="P96">
            <v>501250.9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125433.8</v>
          </cell>
          <cell r="F128">
            <v>52668.9</v>
          </cell>
          <cell r="G128">
            <v>225286.6</v>
          </cell>
          <cell r="H128">
            <v>65019.1</v>
          </cell>
          <cell r="I128">
            <v>100069.2</v>
          </cell>
          <cell r="J128">
            <v>671349.8</v>
          </cell>
          <cell r="K128">
            <v>193026.2</v>
          </cell>
          <cell r="L128">
            <v>90329.1</v>
          </cell>
          <cell r="M128">
            <v>13784.3</v>
          </cell>
          <cell r="N128">
            <v>8868.4</v>
          </cell>
          <cell r="O128">
            <v>147912.70000000001</v>
          </cell>
          <cell r="P128">
            <v>74160.3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43090.7</v>
          </cell>
          <cell r="F142">
            <v>6956</v>
          </cell>
          <cell r="G142">
            <v>48407.5</v>
          </cell>
          <cell r="H142">
            <v>12222.9</v>
          </cell>
          <cell r="I142">
            <v>25679.599999999999</v>
          </cell>
          <cell r="J142">
            <v>363258.1</v>
          </cell>
          <cell r="K142">
            <v>14663</v>
          </cell>
          <cell r="L142">
            <v>17573</v>
          </cell>
          <cell r="M142">
            <v>2001.2</v>
          </cell>
          <cell r="N142">
            <v>190.3</v>
          </cell>
          <cell r="O142">
            <v>26390.1</v>
          </cell>
          <cell r="P142">
            <v>24501.200000000001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2615</v>
          </cell>
          <cell r="G149">
            <v>16226.1</v>
          </cell>
          <cell r="H149">
            <v>0</v>
          </cell>
          <cell r="I149">
            <v>1755</v>
          </cell>
          <cell r="J149">
            <v>298.7</v>
          </cell>
          <cell r="K149">
            <v>920</v>
          </cell>
          <cell r="L149">
            <v>1885.6</v>
          </cell>
          <cell r="M149">
            <v>0</v>
          </cell>
          <cell r="N149">
            <v>401.1</v>
          </cell>
          <cell r="O149">
            <v>4351</v>
          </cell>
          <cell r="P149">
            <v>1236.5999999999999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873.8</v>
          </cell>
          <cell r="F156">
            <v>115.7</v>
          </cell>
          <cell r="G156">
            <v>9800.9</v>
          </cell>
          <cell r="H156">
            <v>125.4</v>
          </cell>
          <cell r="I156">
            <v>139.30000000000001</v>
          </cell>
          <cell r="J156">
            <v>32750.7</v>
          </cell>
          <cell r="K156">
            <v>226.3</v>
          </cell>
          <cell r="L156">
            <v>104.5</v>
          </cell>
          <cell r="M156">
            <v>8.4</v>
          </cell>
          <cell r="N156">
            <v>1.2</v>
          </cell>
          <cell r="O156">
            <v>174.4</v>
          </cell>
          <cell r="P156">
            <v>2634.5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98702.3</v>
          </cell>
          <cell r="F198">
            <v>50982.5</v>
          </cell>
          <cell r="G198">
            <v>154188.70000000001</v>
          </cell>
          <cell r="H198">
            <v>62467</v>
          </cell>
          <cell r="I198">
            <v>106969.9</v>
          </cell>
          <cell r="J198">
            <v>321250.2</v>
          </cell>
          <cell r="K198">
            <v>144922.1</v>
          </cell>
          <cell r="L198">
            <v>161073.4</v>
          </cell>
          <cell r="M198">
            <v>16638.900000000001</v>
          </cell>
          <cell r="N198">
            <v>10578</v>
          </cell>
          <cell r="O198">
            <v>183054.5</v>
          </cell>
          <cell r="P198">
            <v>85179.3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98866.2</v>
          </cell>
          <cell r="F226">
            <v>51103.5</v>
          </cell>
          <cell r="G226">
            <v>155280</v>
          </cell>
          <cell r="H226">
            <v>62681</v>
          </cell>
          <cell r="I226">
            <v>107762.2</v>
          </cell>
          <cell r="J226">
            <v>321885.40000000002</v>
          </cell>
          <cell r="K226">
            <v>145376.20000000001</v>
          </cell>
          <cell r="L226">
            <v>161845.29999999999</v>
          </cell>
          <cell r="M226">
            <v>16639.900000000001</v>
          </cell>
          <cell r="N226">
            <v>10578</v>
          </cell>
          <cell r="O226">
            <v>183214.5</v>
          </cell>
          <cell r="P226">
            <v>85399.3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14829.8</v>
          </cell>
          <cell r="F233">
            <v>4920</v>
          </cell>
          <cell r="G233">
            <v>22663.5</v>
          </cell>
          <cell r="H233">
            <v>5477.5</v>
          </cell>
          <cell r="I233">
            <v>5669.2</v>
          </cell>
          <cell r="J233">
            <v>60382.5</v>
          </cell>
          <cell r="K233">
            <v>2407.1999999999998</v>
          </cell>
          <cell r="L233">
            <v>10660.9</v>
          </cell>
          <cell r="M233">
            <v>3282.9</v>
          </cell>
          <cell r="N233">
            <v>18.3</v>
          </cell>
          <cell r="O233">
            <v>9725.7000000000007</v>
          </cell>
          <cell r="P233">
            <v>6618.9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2009.1</v>
          </cell>
          <cell r="F240">
            <v>4727.3999999999996</v>
          </cell>
          <cell r="G240">
            <v>13722</v>
          </cell>
          <cell r="H240">
            <v>3342.3</v>
          </cell>
          <cell r="I240">
            <v>1833.2</v>
          </cell>
          <cell r="J240">
            <v>1270</v>
          </cell>
          <cell r="K240">
            <v>3976.8</v>
          </cell>
          <cell r="L240">
            <v>4776.2</v>
          </cell>
          <cell r="M240">
            <v>0</v>
          </cell>
          <cell r="N240">
            <v>206.4</v>
          </cell>
          <cell r="O240">
            <v>888.3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119261</v>
          </cell>
          <cell r="F131">
            <v>66577.600000000006</v>
          </cell>
          <cell r="G131">
            <v>233642</v>
          </cell>
          <cell r="H131">
            <v>75119.600000000006</v>
          </cell>
          <cell r="I131">
            <v>109842.2</v>
          </cell>
          <cell r="J131">
            <v>765759.1</v>
          </cell>
          <cell r="K131">
            <v>201646.3</v>
          </cell>
          <cell r="L131">
            <v>115880.5</v>
          </cell>
          <cell r="M131">
            <v>16888.2</v>
          </cell>
          <cell r="N131">
            <v>10857.9</v>
          </cell>
          <cell r="O131">
            <v>179275.5</v>
          </cell>
          <cell r="P131">
            <v>80225.5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78427.899999999994</v>
          </cell>
          <cell r="F145">
            <v>10117.6</v>
          </cell>
          <cell r="G145">
            <v>43877.3</v>
          </cell>
          <cell r="H145">
            <v>19924.900000000001</v>
          </cell>
          <cell r="I145">
            <v>30358</v>
          </cell>
          <cell r="J145">
            <v>532618</v>
          </cell>
          <cell r="K145">
            <v>30503</v>
          </cell>
          <cell r="L145">
            <v>30174.6</v>
          </cell>
          <cell r="M145">
            <v>3254.3</v>
          </cell>
          <cell r="N145">
            <v>1032.7</v>
          </cell>
          <cell r="O145">
            <v>37551.599999999999</v>
          </cell>
          <cell r="P145">
            <v>23494.3</v>
          </cell>
        </row>
        <row r="152">
          <cell r="E152">
            <v>1158</v>
          </cell>
          <cell r="F152">
            <v>3072</v>
          </cell>
          <cell r="G152">
            <v>20000</v>
          </cell>
          <cell r="H152">
            <v>0</v>
          </cell>
          <cell r="I152">
            <v>1710</v>
          </cell>
          <cell r="J152">
            <v>500</v>
          </cell>
          <cell r="K152">
            <v>1200</v>
          </cell>
          <cell r="L152">
            <v>2250</v>
          </cell>
          <cell r="M152">
            <v>0</v>
          </cell>
          <cell r="N152">
            <v>660</v>
          </cell>
          <cell r="O152">
            <v>3950</v>
          </cell>
          <cell r="P152">
            <v>2600</v>
          </cell>
        </row>
        <row r="159">
          <cell r="E159">
            <v>1601.1</v>
          </cell>
          <cell r="F159">
            <v>731</v>
          </cell>
          <cell r="G159">
            <v>8435</v>
          </cell>
          <cell r="H159">
            <v>1201</v>
          </cell>
          <cell r="I159">
            <v>435.4</v>
          </cell>
          <cell r="J159">
            <v>47312.800000000003</v>
          </cell>
          <cell r="K159">
            <v>5642</v>
          </cell>
          <cell r="L159">
            <v>578.1</v>
          </cell>
          <cell r="M159">
            <v>15.5</v>
          </cell>
          <cell r="N159">
            <v>7.6</v>
          </cell>
          <cell r="O159">
            <v>264.10000000000002</v>
          </cell>
          <cell r="P159">
            <v>532.29999999999995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121764.5</v>
          </cell>
          <cell r="F201">
            <v>65571.100000000006</v>
          </cell>
          <cell r="G201">
            <v>176559.9</v>
          </cell>
          <cell r="H201">
            <v>67067</v>
          </cell>
          <cell r="I201">
            <v>148390.20000000001</v>
          </cell>
          <cell r="J201">
            <v>373947.5</v>
          </cell>
          <cell r="K201">
            <v>171335</v>
          </cell>
          <cell r="L201">
            <v>172871.3</v>
          </cell>
          <cell r="M201">
            <v>17384.099999999999</v>
          </cell>
          <cell r="N201">
            <v>14611.6</v>
          </cell>
          <cell r="O201">
            <v>224292.6</v>
          </cell>
          <cell r="P201">
            <v>110331.3</v>
          </cell>
        </row>
        <row r="229">
          <cell r="E229">
            <v>122189.5</v>
          </cell>
          <cell r="F229">
            <v>65821.100000000006</v>
          </cell>
          <cell r="G229">
            <v>177559.9</v>
          </cell>
          <cell r="H229">
            <v>67197</v>
          </cell>
          <cell r="I229">
            <v>148865.20000000001</v>
          </cell>
          <cell r="J229">
            <v>375460.1</v>
          </cell>
          <cell r="K229">
            <v>172485</v>
          </cell>
          <cell r="L229">
            <v>173471.3</v>
          </cell>
          <cell r="M229">
            <v>17454.7</v>
          </cell>
          <cell r="N229">
            <v>14661.6</v>
          </cell>
          <cell r="O229">
            <v>224650.2</v>
          </cell>
          <cell r="P229">
            <v>110512.9</v>
          </cell>
        </row>
        <row r="236">
          <cell r="E236">
            <v>8930</v>
          </cell>
          <cell r="F236">
            <v>1880</v>
          </cell>
          <cell r="G236">
            <v>11750</v>
          </cell>
          <cell r="H236">
            <v>4700</v>
          </cell>
          <cell r="I236">
            <v>2303</v>
          </cell>
          <cell r="J236">
            <v>14100</v>
          </cell>
          <cell r="K236">
            <v>7050</v>
          </cell>
          <cell r="L236">
            <v>5170</v>
          </cell>
          <cell r="M236">
            <v>1269</v>
          </cell>
          <cell r="N236">
            <v>470</v>
          </cell>
          <cell r="O236">
            <v>5640</v>
          </cell>
          <cell r="P236">
            <v>2350</v>
          </cell>
        </row>
        <row r="243">
          <cell r="E243">
            <v>4750</v>
          </cell>
          <cell r="F243">
            <v>5225</v>
          </cell>
          <cell r="G243">
            <v>16150</v>
          </cell>
          <cell r="H243">
            <v>2850</v>
          </cell>
          <cell r="I243">
            <v>3752.5</v>
          </cell>
          <cell r="J243">
            <v>4275</v>
          </cell>
          <cell r="K243">
            <v>7125</v>
          </cell>
          <cell r="L243">
            <v>6602.5</v>
          </cell>
          <cell r="M243">
            <v>9.5</v>
          </cell>
          <cell r="N243">
            <v>712.5</v>
          </cell>
          <cell r="O243">
            <v>4227.5</v>
          </cell>
          <cell r="P243">
            <v>4227.5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4866303.0999999996</v>
          </cell>
        </row>
        <row r="100">
          <cell r="J100">
            <v>8290415.9000000004</v>
          </cell>
        </row>
        <row r="120">
          <cell r="R120">
            <v>590000</v>
          </cell>
        </row>
        <row r="121">
          <cell r="R121">
            <v>289780.09999999998</v>
          </cell>
        </row>
        <row r="124">
          <cell r="J124">
            <v>284700</v>
          </cell>
        </row>
        <row r="128">
          <cell r="R128">
            <v>9550014.8000000007</v>
          </cell>
        </row>
        <row r="129">
          <cell r="R129">
            <v>3979172.7</v>
          </cell>
        </row>
        <row r="132">
          <cell r="J132">
            <v>4775007.2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J140">
            <v>0</v>
          </cell>
        </row>
        <row r="144">
          <cell r="R144">
            <v>832792.5</v>
          </cell>
        </row>
        <row r="145">
          <cell r="R145">
            <v>96037.6</v>
          </cell>
        </row>
        <row r="148">
          <cell r="J148">
            <v>417732.1</v>
          </cell>
        </row>
        <row r="160">
          <cell r="R160">
            <v>235038</v>
          </cell>
        </row>
        <row r="161">
          <cell r="R161">
            <v>8465.2999999999993</v>
          </cell>
        </row>
        <row r="164">
          <cell r="J164">
            <v>49358</v>
          </cell>
        </row>
        <row r="168">
          <cell r="R168">
            <v>255000</v>
          </cell>
        </row>
        <row r="169">
          <cell r="R169">
            <v>113683</v>
          </cell>
        </row>
        <row r="172">
          <cell r="J172">
            <v>119850</v>
          </cell>
        </row>
        <row r="176">
          <cell r="R176">
            <v>5000</v>
          </cell>
        </row>
        <row r="177">
          <cell r="R177">
            <v>662.6</v>
          </cell>
        </row>
        <row r="180">
          <cell r="J180">
            <v>2400</v>
          </cell>
        </row>
        <row r="200">
          <cell r="R200">
            <v>54879770.399999999</v>
          </cell>
        </row>
        <row r="201">
          <cell r="R201">
            <v>10375142.4</v>
          </cell>
        </row>
        <row r="204">
          <cell r="J204">
            <v>22438719.699999999</v>
          </cell>
        </row>
        <row r="208">
          <cell r="R208">
            <v>21303814.699999999</v>
          </cell>
        </row>
        <row r="209">
          <cell r="R209">
            <v>4577753.3</v>
          </cell>
        </row>
        <row r="212">
          <cell r="J212">
            <v>9799754.8000000007</v>
          </cell>
        </row>
        <row r="424">
          <cell r="R424">
            <v>10997949.5</v>
          </cell>
        </row>
        <row r="425">
          <cell r="R425">
            <v>3636110.6</v>
          </cell>
        </row>
        <row r="428">
          <cell r="J428">
            <v>7678701.7999999998</v>
          </cell>
        </row>
        <row r="432">
          <cell r="R432">
            <v>300000</v>
          </cell>
        </row>
        <row r="433">
          <cell r="R433">
            <v>78541.899999999994</v>
          </cell>
        </row>
        <row r="436">
          <cell r="J436">
            <v>142500</v>
          </cell>
        </row>
        <row r="488">
          <cell r="R488">
            <v>1014000</v>
          </cell>
        </row>
        <row r="489">
          <cell r="R489">
            <v>546150.69999999995</v>
          </cell>
        </row>
        <row r="492">
          <cell r="J492">
            <v>489477</v>
          </cell>
        </row>
        <row r="536">
          <cell r="R536">
            <v>700000</v>
          </cell>
        </row>
        <row r="537">
          <cell r="R537">
            <v>251442.6</v>
          </cell>
        </row>
        <row r="540">
          <cell r="J540">
            <v>315000</v>
          </cell>
        </row>
        <row r="648">
          <cell r="R648">
            <v>301060.3</v>
          </cell>
        </row>
        <row r="649">
          <cell r="R649">
            <v>20411.7</v>
          </cell>
        </row>
        <row r="652">
          <cell r="J652">
            <v>110318.1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J660">
            <v>170861.3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J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J676">
            <v>1387843.2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11153.9</v>
          </cell>
        </row>
        <row r="692">
          <cell r="J692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I18" sqref="I18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58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58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58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58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58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58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58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58"/>
      <c r="AZ8" s="2" t="str">
        <f>G8</f>
        <v>ծրագիր-6 ամիս</v>
      </c>
      <c r="BA8" s="1" t="s">
        <v>47</v>
      </c>
      <c r="BB8" s="58"/>
      <c r="BC8" s="2" t="str">
        <f>G8</f>
        <v>ծրագիր-6 ամիս</v>
      </c>
      <c r="BD8" s="1" t="s">
        <v>47</v>
      </c>
      <c r="BE8" s="58"/>
      <c r="BF8" s="2" t="str">
        <f>G8</f>
        <v>ծրագիր-6 ամիս</v>
      </c>
      <c r="BG8" s="1" t="s">
        <v>47</v>
      </c>
      <c r="BH8" s="58"/>
      <c r="BI8" s="2" t="str">
        <f>G8</f>
        <v>ծրագիր-6 ամիս</v>
      </c>
      <c r="BJ8" s="1" t="s">
        <v>47</v>
      </c>
      <c r="BK8" s="58"/>
      <c r="BL8" s="2" t="str">
        <f>G8</f>
        <v>ծրագիր-6 ամիս</v>
      </c>
      <c r="BM8" s="1" t="s">
        <v>47</v>
      </c>
      <c r="BN8" s="58"/>
      <c r="BO8" s="2" t="str">
        <f>G8</f>
        <v>ծրագիր-6 ամիս</v>
      </c>
      <c r="BP8" s="1" t="s">
        <v>47</v>
      </c>
      <c r="BQ8" s="58"/>
      <c r="BR8" s="2" t="str">
        <f>G8</f>
        <v>ծրագիր-6 ամիս</v>
      </c>
      <c r="BS8" s="1" t="s">
        <v>47</v>
      </c>
      <c r="BT8" s="1" t="s">
        <v>48</v>
      </c>
      <c r="BU8" s="58"/>
      <c r="BV8" s="18" t="str">
        <f>G8</f>
        <v>ծրագիր-6 ամիս</v>
      </c>
      <c r="BW8" s="1" t="s">
        <v>47</v>
      </c>
      <c r="BX8" s="58"/>
      <c r="BY8" s="2" t="str">
        <f>G8</f>
        <v>ծրագիր-6 ամիս</v>
      </c>
      <c r="BZ8" s="1" t="s">
        <v>47</v>
      </c>
      <c r="CA8" s="58"/>
      <c r="CB8" s="2" t="str">
        <f>G8</f>
        <v>ծրագիր-6 ամիս</v>
      </c>
      <c r="CC8" s="1" t="s">
        <v>47</v>
      </c>
      <c r="CD8" s="58"/>
      <c r="CE8" s="2" t="str">
        <f>G8</f>
        <v>ծրագիր-6 ամիս</v>
      </c>
      <c r="CF8" s="1" t="s">
        <v>47</v>
      </c>
      <c r="CG8" s="58"/>
      <c r="CH8" s="2" t="str">
        <f>G8</f>
        <v>ծրագիր-6 ամիս</v>
      </c>
      <c r="CI8" s="1" t="s">
        <v>47</v>
      </c>
      <c r="CJ8" s="58"/>
      <c r="CK8" s="2" t="str">
        <f>G8</f>
        <v>ծրագիր-6 ամիս</v>
      </c>
      <c r="CL8" s="1" t="s">
        <v>47</v>
      </c>
      <c r="CM8" s="58"/>
      <c r="CN8" s="2" t="str">
        <f>G8</f>
        <v>ծրագիր-6 ամիս</v>
      </c>
      <c r="CO8" s="1" t="s">
        <v>47</v>
      </c>
      <c r="CP8" s="58"/>
      <c r="CQ8" s="2" t="str">
        <f>G8</f>
        <v>ծրագիր-6 ամիս</v>
      </c>
      <c r="CR8" s="1" t="s">
        <v>47</v>
      </c>
      <c r="CS8" s="58"/>
      <c r="CT8" s="2" t="str">
        <f>G8</f>
        <v>ծրագիր-6 ամիս</v>
      </c>
      <c r="CU8" s="1" t="s">
        <v>47</v>
      </c>
      <c r="CV8" s="58"/>
      <c r="CW8" s="2" t="str">
        <f>G8</f>
        <v>ծրագիր-6 ամիս</v>
      </c>
      <c r="CX8" s="1" t="s">
        <v>47</v>
      </c>
      <c r="CY8" s="58"/>
      <c r="CZ8" s="2" t="str">
        <f>G8</f>
        <v>ծրագիր-6 ամիս</v>
      </c>
      <c r="DA8" s="1" t="s">
        <v>47</v>
      </c>
      <c r="DB8" s="58"/>
      <c r="DC8" s="2" t="str">
        <f>G8</f>
        <v>ծրագիր-6 ամիս</v>
      </c>
      <c r="DD8" s="1" t="s">
        <v>47</v>
      </c>
      <c r="DE8" s="58"/>
      <c r="DF8" s="2" t="str">
        <f>G8</f>
        <v>ծրագիր-6 ամիս</v>
      </c>
      <c r="DG8" s="1" t="s">
        <v>47</v>
      </c>
      <c r="DH8" s="114"/>
      <c r="DI8" s="58"/>
      <c r="DJ8" s="2" t="str">
        <f>G8</f>
        <v>ծրագիր-6 ամիս</v>
      </c>
      <c r="DK8" s="1" t="s">
        <v>47</v>
      </c>
      <c r="DL8" s="58"/>
      <c r="DM8" s="2" t="str">
        <f>G8</f>
        <v>ծրագիր-6 ամիս</v>
      </c>
      <c r="DN8" s="1" t="s">
        <v>47</v>
      </c>
      <c r="DO8" s="58"/>
      <c r="DP8" s="2" t="str">
        <f>G8</f>
        <v>ծրագիր-6 ամիս</v>
      </c>
      <c r="DQ8" s="1" t="s">
        <v>47</v>
      </c>
      <c r="DR8" s="58"/>
      <c r="DS8" s="2" t="str">
        <f>G8</f>
        <v>ծրագիր-6 ամիս</v>
      </c>
      <c r="DT8" s="1" t="s">
        <v>47</v>
      </c>
      <c r="DU8" s="58"/>
      <c r="DV8" s="2" t="str">
        <f>G8</f>
        <v>ծրագիր-6 ամիս</v>
      </c>
      <c r="DW8" s="1" t="s">
        <v>47</v>
      </c>
      <c r="DX8" s="58"/>
      <c r="DY8" s="2" t="str">
        <f>G8</f>
        <v>ծրագիր-6 ամիս</v>
      </c>
      <c r="DZ8" s="1" t="s">
        <v>47</v>
      </c>
      <c r="EA8" s="58"/>
      <c r="EB8" s="2" t="str">
        <f>G8</f>
        <v>ծրագիր-6 ամիս</v>
      </c>
      <c r="EC8" s="1" t="s">
        <v>47</v>
      </c>
      <c r="ED8" s="114"/>
      <c r="EE8" s="58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1288214.3</v>
      </c>
      <c r="H10" s="23">
        <f t="shared" ref="H10:H20" si="0">DK10+EG10-EC10</f>
        <v>1073028.9000000001</v>
      </c>
      <c r="I10" s="23">
        <f>IFERROR(H10/G10*100,"-")</f>
        <v>83.295838277839337</v>
      </c>
      <c r="J10" s="24">
        <f>IFERROR(H10/F10*100,"-")</f>
        <v>34.18434012636142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1288214.3</v>
      </c>
      <c r="M10" s="23">
        <f>R10+AB10+AG10+AL10+AQ10+AV10+BA10+BP10+BW10+BZ10+CC10+CF10+CI10+CO10+CR10+CX10+DA10+DD10+DG10</f>
        <v>1073028.9000000001</v>
      </c>
      <c r="N10" s="25">
        <f>IFERROR(M10/L10*100,"-")</f>
        <v>83.295838277839337</v>
      </c>
      <c r="O10" s="26">
        <f>IFERROR(M10/K10*100,"-")</f>
        <v>34.18434012636142</v>
      </c>
      <c r="P10" s="27">
        <f>+[1]rep1_101!$E$92</f>
        <v>1129049.1000000001</v>
      </c>
      <c r="Q10" s="27">
        <f>+[2]rep1_101!$E$96</f>
        <v>449834</v>
      </c>
      <c r="R10" s="27">
        <f>+[1]rep1_101!$E$93</f>
        <v>376616.7</v>
      </c>
      <c r="S10" s="27">
        <f>IFERROR(R10/Q10*100,"-")</f>
        <v>83.723484663231332</v>
      </c>
      <c r="T10" s="26">
        <f>IFERROR(R10/P10*100,"-")</f>
        <v>33.356981551998047</v>
      </c>
      <c r="U10" s="27">
        <f>+Z10+AJ10</f>
        <v>1311784</v>
      </c>
      <c r="V10" s="27">
        <f>+AA10+AK10</f>
        <v>499204.7</v>
      </c>
      <c r="W10" s="27">
        <f>+AB10+AL10</f>
        <v>410573.1</v>
      </c>
      <c r="X10" s="27">
        <f>IFERROR(W10/V10*100,"-")</f>
        <v>82.245439596221743</v>
      </c>
      <c r="Y10" s="26">
        <f>IFERROR(W10/U10*100,"-")</f>
        <v>31.298834259298786</v>
      </c>
      <c r="Z10" s="21">
        <f>[1]rep1_101!$E$8+[1]rep1_101!$E$15</f>
        <v>10383.900000000001</v>
      </c>
      <c r="AA10" s="21">
        <f>+[2]rep1_101!$E$26</f>
        <v>4672.7</v>
      </c>
      <c r="AB10" s="21">
        <f>+[1]rep1_101!$E$23</f>
        <v>3756</v>
      </c>
      <c r="AC10" s="28">
        <f>IFERROR(AB10/AA10*100,"-")</f>
        <v>80.381792111627121</v>
      </c>
      <c r="AD10" s="29">
        <f>IFERROR(AB10/Z10*100,"-")</f>
        <v>36.17138069511455</v>
      </c>
      <c r="AE10" s="21">
        <f>+[1]rep1_101!$E$71</f>
        <v>6351.4</v>
      </c>
      <c r="AF10" s="21">
        <f>+[2]rep1_101!$E$75</f>
        <v>2858.1</v>
      </c>
      <c r="AG10" s="21">
        <f>+[1]rep1_101!$E$72</f>
        <v>735.7</v>
      </c>
      <c r="AH10" s="28">
        <f>IFERROR(AG10/AF10*100,"-")</f>
        <v>25.740876806269902</v>
      </c>
      <c r="AI10" s="26">
        <f>IFERROR(AG10/AE10*100,"-")</f>
        <v>11.583272979185692</v>
      </c>
      <c r="AJ10" s="21">
        <f>[1]rep1_101!$E$29+[1]rep1_101!$E$36</f>
        <v>1301400.1000000001</v>
      </c>
      <c r="AK10" s="21">
        <f>+[2]rep1_101!$E$47</f>
        <v>494532</v>
      </c>
      <c r="AL10" s="21">
        <f>+[1]rep1_101!$E$44</f>
        <v>406817.1</v>
      </c>
      <c r="AM10" s="30">
        <f>IFERROR(AL10/AK10*100,"-")</f>
        <v>82.26304870058965</v>
      </c>
      <c r="AN10" s="26">
        <f>IFERROR(AL10/AJ10*100,"-")</f>
        <v>31.259956104198849</v>
      </c>
      <c r="AO10" s="21">
        <f>+[3]rep1_2!$E$127</f>
        <v>197699.5</v>
      </c>
      <c r="AP10" s="21">
        <f>+[4]rep1_2!$E$131</f>
        <v>119261</v>
      </c>
      <c r="AQ10" s="21">
        <f>+[3]rep1_2!$E$128</f>
        <v>125433.8</v>
      </c>
      <c r="AR10" s="28">
        <f>IFERROR(AQ10/AP10*100,"-")</f>
        <v>105.17587476207646</v>
      </c>
      <c r="AS10" s="26">
        <f>IFERROR(AQ10/AO10*100,"-")</f>
        <v>63.446695616326799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81187</v>
      </c>
      <c r="BS10" s="25">
        <f t="shared" ref="BS10:BS22" si="2">BW10+BZ10+CC10+CF10</f>
        <v>43964.5</v>
      </c>
      <c r="BT10" s="33">
        <f>IFERROR(BS10/BQ10*100,"-")</f>
        <v>25.456738396829699</v>
      </c>
      <c r="BU10" s="31">
        <f>+[3]rep1_2!$E$141</f>
        <v>166867.9</v>
      </c>
      <c r="BV10" s="31">
        <f>+[4]rep1_2!$E$145</f>
        <v>78427.899999999994</v>
      </c>
      <c r="BW10" s="31">
        <f>+[3]rep1_2!$E$142</f>
        <v>43090.7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1601.1</v>
      </c>
      <c r="CC10" s="31">
        <f>+[3]rep1_2!$E$156</f>
        <v>873.8</v>
      </c>
      <c r="CD10" s="31">
        <f>+[3]rep1_2!$E$148</f>
        <v>2316</v>
      </c>
      <c r="CE10" s="31">
        <f>+[4]rep1_2!$E$152</f>
        <v>1158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122189.5</v>
      </c>
      <c r="CR10" s="31">
        <f>+[3]rep1_2!$E$226</f>
        <v>98866.2</v>
      </c>
      <c r="CS10" s="31">
        <f>+[3]rep1_2!$E$197</f>
        <v>289915.40000000002</v>
      </c>
      <c r="CT10" s="31">
        <f>+[4]rep1_2!$E$201</f>
        <v>121764.5</v>
      </c>
      <c r="CU10" s="31">
        <f>+[3]rep1_2!$E$198</f>
        <v>98702.3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8930</v>
      </c>
      <c r="DA10" s="31">
        <f>+[3]rep1_2!$E$233</f>
        <v>14829.8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4750</v>
      </c>
      <c r="DG10" s="31">
        <f>+[3]rep1_2!$E$240</f>
        <v>2009.1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1288214.3</v>
      </c>
      <c r="DK10" s="22">
        <f>R10+AB10+AG10+AL10+AQ10+AV10+BA10+BD10+BG10+BJ10+BM10+BP10+BW10+BZ10+CC10+CF10+CI10+CL10+CO10+CR10+CX10+DA10+DD10+DG10+DH10</f>
        <v>1073028.9000000001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662751.29999999993</v>
      </c>
      <c r="H11" s="23">
        <f t="shared" si="0"/>
        <v>562520.50000000012</v>
      </c>
      <c r="I11" s="23">
        <f t="shared" ref="I11:I21" si="6">IFERROR(H11/G11*100,"-")</f>
        <v>84.876559276458636</v>
      </c>
      <c r="J11" s="24">
        <f t="shared" ref="J11:J23" si="7">IFERROR(H11/F11*100,"-")</f>
        <v>34.984252063016136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662751.29999999993</v>
      </c>
      <c r="M11" s="23">
        <f t="shared" ref="M11:M22" si="10">R11+AB11+AG11+AL11+AQ11+AV11+BA11+BP11+BW11+BZ11+CC11+CF11+CI11+CO11+CR11+CX11+DA11+DD11+DG11</f>
        <v>562520.50000000012</v>
      </c>
      <c r="N11" s="25">
        <f t="shared" ref="N11:N21" si="11">IFERROR(M11/L11*100,"-")</f>
        <v>84.876559276458636</v>
      </c>
      <c r="O11" s="26">
        <f t="shared" ref="O11:O23" si="12">IFERROR(M11/K11*100,"-")</f>
        <v>34.984252063016136</v>
      </c>
      <c r="P11" s="27">
        <f>+[1]rep1_101!$F$92</f>
        <v>621087.69999999995</v>
      </c>
      <c r="Q11" s="27">
        <f>+[2]rep1_101!$F$96</f>
        <v>249042.3</v>
      </c>
      <c r="R11" s="27">
        <f>+[1]rep1_101!$F$93</f>
        <v>248431.7</v>
      </c>
      <c r="S11" s="27">
        <f t="shared" ref="S11:S21" si="13">IFERROR(R11/Q11*100,"-")</f>
        <v>99.754820767395742</v>
      </c>
      <c r="T11" s="26">
        <f t="shared" ref="T11:T23" si="14">IFERROR(R11/P11*100,"-")</f>
        <v>39.999455793441093</v>
      </c>
      <c r="U11" s="27">
        <f t="shared" ref="U11:U22" si="15">+Z11+AJ11</f>
        <v>681653.3</v>
      </c>
      <c r="V11" s="27">
        <f t="shared" ref="V11:V22" si="16">+AA11+AK11</f>
        <v>259863.9</v>
      </c>
      <c r="W11" s="27">
        <f t="shared" ref="W11:W22" si="17">+AB11+AL11</f>
        <v>190760.4</v>
      </c>
      <c r="X11" s="27">
        <f t="shared" ref="X11:X21" si="18">IFERROR(W11/V11*100,"-")</f>
        <v>73.40781078095111</v>
      </c>
      <c r="Y11" s="26">
        <f t="shared" ref="Y11:Y23" si="19">IFERROR(W11/U11*100,"-")</f>
        <v>27.984959509474976</v>
      </c>
      <c r="Z11" s="21">
        <f>+[1]rep1_101!$F$8+[1]rep1_101!$F$15</f>
        <v>11939.9</v>
      </c>
      <c r="AA11" s="21">
        <f>+[2]rep1_101!$F$26</f>
        <v>5372.9</v>
      </c>
      <c r="AB11" s="21">
        <f>+[1]rep1_101!$F$23</f>
        <v>425.6</v>
      </c>
      <c r="AC11" s="28">
        <f t="shared" ref="AC11:AC21" si="20">IFERROR(AB11/AA11*100,"-")</f>
        <v>7.9212343427199476</v>
      </c>
      <c r="AD11" s="29">
        <f t="shared" ref="AD11:AD23" si="21">IFERROR(AB11/Z11*100,"-")</f>
        <v>3.5645189658204846</v>
      </c>
      <c r="AE11" s="21">
        <f>+[1]rep1_101!$F$71</f>
        <v>934.9</v>
      </c>
      <c r="AF11" s="21">
        <f>+[2]rep1_101!$F$75</f>
        <v>420.8</v>
      </c>
      <c r="AG11" s="21">
        <f>+[1]rep1_101!$F$72</f>
        <v>221.9</v>
      </c>
      <c r="AH11" s="28">
        <f t="shared" ref="AH11:AH21" si="22">IFERROR(AG11/AF11*100,"-")</f>
        <v>52.732889733840302</v>
      </c>
      <c r="AI11" s="26">
        <f t="shared" ref="AI11:AI23" si="23">IFERROR(AG11/AE11*100,"-")</f>
        <v>23.735158840517702</v>
      </c>
      <c r="AJ11" s="21">
        <f>[1]rep1_101!$F$29+[1]rep1_101!$F$36</f>
        <v>669713.4</v>
      </c>
      <c r="AK11" s="21">
        <f>+[2]rep1_101!$F$47</f>
        <v>254491</v>
      </c>
      <c r="AL11" s="21">
        <f>+[1]rep1_101!$F$44</f>
        <v>190334.8</v>
      </c>
      <c r="AM11" s="30">
        <f t="shared" ref="AM11:AM21" si="24">IFERROR(AL11/AK11*100,"-")</f>
        <v>74.790385514615437</v>
      </c>
      <c r="AN11" s="26">
        <f t="shared" ref="AN11:AN23" si="25">IFERROR(AL11/AJ11*100,"-")</f>
        <v>28.420336221434422</v>
      </c>
      <c r="AO11" s="21">
        <f>+[3]rep1_2!$F$127</f>
        <v>103350</v>
      </c>
      <c r="AP11" s="21">
        <f>+[4]rep1_2!$F$131</f>
        <v>66577.600000000006</v>
      </c>
      <c r="AQ11" s="21">
        <f>+[3]rep1_2!$F$128</f>
        <v>52668.9</v>
      </c>
      <c r="AR11" s="28">
        <f t="shared" ref="AR11:AR21" si="26">IFERROR(AQ11/AP11*100,"-")</f>
        <v>79.109039677008468</v>
      </c>
      <c r="AS11" s="26">
        <f t="shared" ref="AS11:AS23" si="27">IFERROR(AQ11/AO11*100,"-")</f>
        <v>50.961683599419452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13920.6</v>
      </c>
      <c r="BS11" s="25">
        <f t="shared" si="2"/>
        <v>9686.7000000000007</v>
      </c>
      <c r="BT11" s="33">
        <f t="shared" ref="BT11:BT23" si="30">IFERROR(BS11/BQ11*100,"-")</f>
        <v>33.085816753479634</v>
      </c>
      <c r="BU11" s="31">
        <f>+[3]rep1_2!$F$141</f>
        <v>21526.799999999999</v>
      </c>
      <c r="BV11" s="31">
        <f>+[4]rep1_2!$F$145</f>
        <v>10117.6</v>
      </c>
      <c r="BW11" s="31">
        <f>+[3]rep1_2!$F$142</f>
        <v>6956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731</v>
      </c>
      <c r="CC11" s="31">
        <f>+[3]rep1_2!$F$156</f>
        <v>115.7</v>
      </c>
      <c r="CD11" s="31">
        <f>+[3]rep1_2!$F$148</f>
        <v>6144</v>
      </c>
      <c r="CE11" s="31">
        <f>+[4]rep1_2!$F$152</f>
        <v>3072</v>
      </c>
      <c r="CF11" s="31">
        <f>+[3]rep1_2!$F$149</f>
        <v>2615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65821.100000000006</v>
      </c>
      <c r="CR11" s="31">
        <f>+[3]rep1_2!$F$226</f>
        <v>51103.5</v>
      </c>
      <c r="CS11" s="31">
        <f>+[3]rep1_2!$F$197</f>
        <v>156121.5</v>
      </c>
      <c r="CT11" s="31">
        <f>+[4]rep1_2!$F$201</f>
        <v>65571.100000000006</v>
      </c>
      <c r="CU11" s="31">
        <f>+[3]rep1_2!$F$198</f>
        <v>50982.5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1880</v>
      </c>
      <c r="DA11" s="31">
        <f>+[3]rep1_2!$F$233</f>
        <v>4920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5225</v>
      </c>
      <c r="DG11" s="31">
        <f>+[3]rep1_2!$F$240</f>
        <v>4727.3999999999996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662751.29999999993</v>
      </c>
      <c r="DK11" s="22">
        <f t="shared" ref="DK11:DK21" si="32">R11+AB11+AG11+AL11+AQ11+AV11+BA11+BD11+BG11+BJ11+BM11+BP11+BW11+BZ11+CC11+CF11+CI11+CL11+CO11+CR11+CX11+DA11+DD11+DG11+DH11</f>
        <v>562520.50000000012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2413235.0999999996</v>
      </c>
      <c r="H12" s="23">
        <f t="shared" si="0"/>
        <v>2261165.1</v>
      </c>
      <c r="I12" s="23">
        <f t="shared" si="6"/>
        <v>93.698500407192014</v>
      </c>
      <c r="J12" s="24">
        <f t="shared" si="7"/>
        <v>38.201752631285153</v>
      </c>
      <c r="K12" s="23">
        <f t="shared" si="8"/>
        <v>5919008.8000000007</v>
      </c>
      <c r="L12" s="23">
        <f t="shared" si="9"/>
        <v>2413235.0999999996</v>
      </c>
      <c r="M12" s="23">
        <f t="shared" si="10"/>
        <v>2261165.1</v>
      </c>
      <c r="N12" s="25">
        <f t="shared" si="11"/>
        <v>93.698500407192014</v>
      </c>
      <c r="O12" s="26">
        <f t="shared" si="12"/>
        <v>38.201752631285153</v>
      </c>
      <c r="P12" s="27">
        <f>+[1]rep1_101!$G$92</f>
        <v>2979680.7</v>
      </c>
      <c r="Q12" s="27">
        <f>+[2]rep1_101!$G$96</f>
        <v>1172461</v>
      </c>
      <c r="R12" s="27">
        <f>+[1]rep1_101!$G$93</f>
        <v>1096977.6000000001</v>
      </c>
      <c r="S12" s="27">
        <f t="shared" si="13"/>
        <v>93.561969225415609</v>
      </c>
      <c r="T12" s="26">
        <f t="shared" si="14"/>
        <v>36.815273529140221</v>
      </c>
      <c r="U12" s="27">
        <f t="shared" si="15"/>
        <v>1898406.6</v>
      </c>
      <c r="V12" s="27">
        <f t="shared" si="16"/>
        <v>725208</v>
      </c>
      <c r="W12" s="27">
        <f t="shared" si="17"/>
        <v>672118</v>
      </c>
      <c r="X12" s="27">
        <f t="shared" si="18"/>
        <v>92.679341650947038</v>
      </c>
      <c r="Y12" s="26">
        <f t="shared" si="19"/>
        <v>35.404322762046867</v>
      </c>
      <c r="Z12" s="21">
        <f>[1]rep1_101!$G$8+[1]rep1_101!$G$15</f>
        <v>54478.1</v>
      </c>
      <c r="AA12" s="21">
        <f>+[2]rep1_101!$G$26</f>
        <v>24515.200000000001</v>
      </c>
      <c r="AB12" s="21">
        <f>+[1]rep1_101!$G$23</f>
        <v>13965</v>
      </c>
      <c r="AC12" s="28">
        <f t="shared" si="20"/>
        <v>56.964658660749244</v>
      </c>
      <c r="AD12" s="29">
        <f t="shared" si="21"/>
        <v>25.634153907717046</v>
      </c>
      <c r="AE12" s="21">
        <f>+[1]rep1_101!$G$71</f>
        <v>9226.4</v>
      </c>
      <c r="AF12" s="21">
        <f>+[2]rep1_101!$G$75</f>
        <v>4151.8999999999996</v>
      </c>
      <c r="AG12" s="21">
        <f>+[1]rep1_101!$G$72</f>
        <v>682.9</v>
      </c>
      <c r="AH12" s="28">
        <f t="shared" si="22"/>
        <v>16.447891326862401</v>
      </c>
      <c r="AI12" s="26">
        <f t="shared" si="23"/>
        <v>7.4015867510621698</v>
      </c>
      <c r="AJ12" s="21">
        <f>[1]rep1_101!$G$29+[1]rep1_101!$G$36</f>
        <v>1843928.5</v>
      </c>
      <c r="AK12" s="21">
        <f>+[2]rep1_101!$G$47</f>
        <v>700692.8</v>
      </c>
      <c r="AL12" s="21">
        <f>+[1]rep1_101!$G$44</f>
        <v>658153</v>
      </c>
      <c r="AM12" s="30">
        <f t="shared" si="24"/>
        <v>93.928894374253588</v>
      </c>
      <c r="AN12" s="26">
        <f t="shared" si="25"/>
        <v>35.69297833402976</v>
      </c>
      <c r="AO12" s="21">
        <f>+[3]rep1_2!$G$127</f>
        <v>398420</v>
      </c>
      <c r="AP12" s="21">
        <f>+[4]rep1_2!$G$131</f>
        <v>233642</v>
      </c>
      <c r="AQ12" s="21">
        <f>+[3]rep1_2!$G$128</f>
        <v>225286.6</v>
      </c>
      <c r="AR12" s="28">
        <f t="shared" si="26"/>
        <v>96.423845027863138</v>
      </c>
      <c r="AS12" s="26">
        <f t="shared" si="27"/>
        <v>56.545002760905582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72312.3</v>
      </c>
      <c r="BS12" s="25">
        <f t="shared" si="2"/>
        <v>74434.5</v>
      </c>
      <c r="BT12" s="33">
        <f t="shared" si="30"/>
        <v>49.004110750626751</v>
      </c>
      <c r="BU12" s="31">
        <f>+[3]rep1_2!$G$141</f>
        <v>93355.9</v>
      </c>
      <c r="BV12" s="31">
        <f>+[4]rep1_2!$G$145</f>
        <v>43877.3</v>
      </c>
      <c r="BW12" s="31">
        <f>+[3]rep1_2!$G$142</f>
        <v>48407.5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8435</v>
      </c>
      <c r="CC12" s="31">
        <f>+[3]rep1_2!$G$156</f>
        <v>9800.9</v>
      </c>
      <c r="CD12" s="31">
        <f>+[3]rep1_2!$G$148</f>
        <v>40000</v>
      </c>
      <c r="CE12" s="31">
        <f>+[4]rep1_2!$G$152</f>
        <v>20000</v>
      </c>
      <c r="CF12" s="31">
        <f>+[3]rep1_2!$G$149</f>
        <v>16226.1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177559.9</v>
      </c>
      <c r="CR12" s="31">
        <f>+[3]rep1_2!$G$226</f>
        <v>155280</v>
      </c>
      <c r="CS12" s="31">
        <f>+[3]rep1_2!$G$197</f>
        <v>420380.7</v>
      </c>
      <c r="CT12" s="31">
        <f>+[4]rep1_2!$G$201</f>
        <v>176559.9</v>
      </c>
      <c r="CU12" s="31">
        <f>+[3]rep1_2!$G$198</f>
        <v>154188.70000000001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11750</v>
      </c>
      <c r="DA12" s="31">
        <f>+[3]rep1_2!$G$233</f>
        <v>22663.5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16150</v>
      </c>
      <c r="DG12" s="31">
        <f>+[3]rep1_2!$G$240</f>
        <v>13722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2413235.0999999996</v>
      </c>
      <c r="DK12" s="22">
        <f t="shared" si="32"/>
        <v>2261165.1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663707.4</v>
      </c>
      <c r="H13" s="23">
        <f t="shared" si="0"/>
        <v>542795.70000000007</v>
      </c>
      <c r="I13" s="23">
        <f t="shared" si="6"/>
        <v>81.782378801260919</v>
      </c>
      <c r="J13" s="24">
        <f t="shared" si="7"/>
        <v>33.798106643460279</v>
      </c>
      <c r="K13" s="23">
        <f t="shared" si="8"/>
        <v>1605994.4000000001</v>
      </c>
      <c r="L13" s="23">
        <f t="shared" si="9"/>
        <v>663707.4</v>
      </c>
      <c r="M13" s="23">
        <f t="shared" si="10"/>
        <v>542795.70000000007</v>
      </c>
      <c r="N13" s="25">
        <f t="shared" si="11"/>
        <v>81.782378801260919</v>
      </c>
      <c r="O13" s="26">
        <f t="shared" si="12"/>
        <v>33.798106643460279</v>
      </c>
      <c r="P13" s="27">
        <f>+[1]rep1_101!$H$92</f>
        <v>728238.1</v>
      </c>
      <c r="Q13" s="27">
        <f>+[2]rep1_101!$H$96</f>
        <v>290433.7</v>
      </c>
      <c r="R13" s="27">
        <f>+[1]rep1_101!$H$93</f>
        <v>195996.9</v>
      </c>
      <c r="S13" s="27">
        <f t="shared" si="13"/>
        <v>67.484214125289171</v>
      </c>
      <c r="T13" s="26">
        <f t="shared" si="14"/>
        <v>26.913848643733417</v>
      </c>
      <c r="U13" s="27">
        <f t="shared" si="15"/>
        <v>530346.9</v>
      </c>
      <c r="V13" s="27">
        <f t="shared" si="16"/>
        <v>201879.30000000002</v>
      </c>
      <c r="W13" s="27">
        <f t="shared" si="17"/>
        <v>197593.2</v>
      </c>
      <c r="X13" s="27">
        <f t="shared" si="18"/>
        <v>97.876899711857519</v>
      </c>
      <c r="Y13" s="26">
        <f t="shared" si="19"/>
        <v>37.257349859120517</v>
      </c>
      <c r="Z13" s="21">
        <f>[1]rep1_101!$H$8+[1]rep1_101!$H$15</f>
        <v>4963.3</v>
      </c>
      <c r="AA13" s="21">
        <f>+[2]rep1_101!$H$26</f>
        <v>2233.6</v>
      </c>
      <c r="AB13" s="21">
        <f>+[1]rep1_101!$H$23</f>
        <v>1133.5</v>
      </c>
      <c r="AC13" s="28">
        <f t="shared" si="20"/>
        <v>50.747671919770774</v>
      </c>
      <c r="AD13" s="29">
        <f t="shared" si="21"/>
        <v>22.837628190921361</v>
      </c>
      <c r="AE13" s="21">
        <f>+[1]rep1_101!$H$71</f>
        <v>893.1</v>
      </c>
      <c r="AF13" s="21">
        <f>+[2]rep1_101!$H$75</f>
        <v>401.9</v>
      </c>
      <c r="AG13" s="21">
        <f>+[1]rep1_101!$H$72</f>
        <v>337.4</v>
      </c>
      <c r="AH13" s="28">
        <f t="shared" si="22"/>
        <v>83.951231649664095</v>
      </c>
      <c r="AI13" s="26">
        <f t="shared" si="23"/>
        <v>37.778524241406338</v>
      </c>
      <c r="AJ13" s="21">
        <f>[1]rep1_101!$H$29+[1]rep1_101!$H$36</f>
        <v>525383.6</v>
      </c>
      <c r="AK13" s="21">
        <f>+[2]rep1_101!$H$47</f>
        <v>199645.7</v>
      </c>
      <c r="AL13" s="21">
        <f>+[1]rep1_101!$H$44</f>
        <v>196459.7</v>
      </c>
      <c r="AM13" s="30">
        <f t="shared" si="24"/>
        <v>98.404172992456139</v>
      </c>
      <c r="AN13" s="26">
        <f t="shared" si="25"/>
        <v>37.393573000756028</v>
      </c>
      <c r="AO13" s="21">
        <f>+[3]rep1_2!$H$127</f>
        <v>125540.1</v>
      </c>
      <c r="AP13" s="21">
        <f>+[4]rep1_2!$H$131</f>
        <v>75119.600000000006</v>
      </c>
      <c r="AQ13" s="21">
        <f>+[3]rep1_2!$H$128</f>
        <v>65019.1</v>
      </c>
      <c r="AR13" s="28">
        <f t="shared" si="26"/>
        <v>86.554108381833757</v>
      </c>
      <c r="AS13" s="26">
        <f t="shared" si="27"/>
        <v>51.791499289868334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21125.9</v>
      </c>
      <c r="BS13" s="25">
        <f t="shared" si="2"/>
        <v>12348.3</v>
      </c>
      <c r="BT13" s="33">
        <f t="shared" si="30"/>
        <v>27.420740928258798</v>
      </c>
      <c r="BU13" s="31">
        <f>+[3]rep1_2!$H$141</f>
        <v>42393.3</v>
      </c>
      <c r="BV13" s="31">
        <f>+[4]rep1_2!$H$145</f>
        <v>19924.900000000001</v>
      </c>
      <c r="BW13" s="31">
        <f>+[3]rep1_2!$H$142</f>
        <v>12222.9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1201</v>
      </c>
      <c r="CC13" s="31">
        <f>+[3]rep1_2!$H$156</f>
        <v>125.4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67197</v>
      </c>
      <c r="CR13" s="31">
        <f>+[3]rep1_2!$H$226</f>
        <v>62681</v>
      </c>
      <c r="CS13" s="31">
        <f>+[3]rep1_2!$H$197</f>
        <v>159683.5</v>
      </c>
      <c r="CT13" s="31">
        <f>+[4]rep1_2!$H$201</f>
        <v>67067</v>
      </c>
      <c r="CU13" s="31">
        <f>+[3]rep1_2!$H$198</f>
        <v>62467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4700</v>
      </c>
      <c r="DA13" s="31">
        <f>+[3]rep1_2!$H$233</f>
        <v>5477.5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2850</v>
      </c>
      <c r="DG13" s="31">
        <f>+[3]rep1_2!$H$240</f>
        <v>3342.3</v>
      </c>
      <c r="DH13" s="31"/>
      <c r="DI13" s="22">
        <f t="shared" si="36"/>
        <v>1605994.4000000001</v>
      </c>
      <c r="DJ13" s="22">
        <f t="shared" si="31"/>
        <v>663707.4</v>
      </c>
      <c r="DK13" s="22">
        <f t="shared" si="32"/>
        <v>542795.70000000007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1197593.3999999999</v>
      </c>
      <c r="H14" s="23">
        <f t="shared" si="0"/>
        <v>1007794.8999999998</v>
      </c>
      <c r="I14" s="23">
        <f t="shared" si="6"/>
        <v>84.151674516576307</v>
      </c>
      <c r="J14" s="24">
        <f t="shared" si="7"/>
        <v>34.337411855761829</v>
      </c>
      <c r="K14" s="23">
        <f t="shared" si="8"/>
        <v>2934976.3</v>
      </c>
      <c r="L14" s="23">
        <f t="shared" si="9"/>
        <v>1197593.3999999999</v>
      </c>
      <c r="M14" s="23">
        <f t="shared" si="10"/>
        <v>1007794.8999999998</v>
      </c>
      <c r="N14" s="25">
        <f t="shared" si="11"/>
        <v>84.151674516576307</v>
      </c>
      <c r="O14" s="26">
        <f t="shared" si="12"/>
        <v>34.337411855761829</v>
      </c>
      <c r="P14" s="27">
        <f>+[1]rep1_101!$I$92</f>
        <v>991853.9</v>
      </c>
      <c r="Q14" s="27">
        <f>+[2]rep1_101!$I$96</f>
        <v>391396</v>
      </c>
      <c r="R14" s="27">
        <f>+[1]rep1_101!$I$93</f>
        <v>307593.2</v>
      </c>
      <c r="S14" s="27">
        <f t="shared" si="13"/>
        <v>78.588743880877686</v>
      </c>
      <c r="T14" s="26">
        <f t="shared" si="14"/>
        <v>31.011946416705122</v>
      </c>
      <c r="U14" s="27">
        <f t="shared" si="15"/>
        <v>1328254.4000000001</v>
      </c>
      <c r="V14" s="27">
        <f t="shared" si="16"/>
        <v>505538.3</v>
      </c>
      <c r="W14" s="27">
        <f t="shared" si="17"/>
        <v>455429.4</v>
      </c>
      <c r="X14" s="27">
        <f t="shared" si="18"/>
        <v>90.088011135852625</v>
      </c>
      <c r="Y14" s="26">
        <f t="shared" si="19"/>
        <v>34.287814141628289</v>
      </c>
      <c r="Z14" s="21">
        <f>[1]rep1_101!$I$8+[1]rep1_101!$I$15</f>
        <v>11450.1</v>
      </c>
      <c r="AA14" s="21">
        <f>+[2]rep1_101!$I$26</f>
        <v>5152.6000000000004</v>
      </c>
      <c r="AB14" s="21">
        <f>+[1]rep1_101!$I$23</f>
        <v>2543</v>
      </c>
      <c r="AC14" s="28">
        <f t="shared" si="20"/>
        <v>49.353724333346264</v>
      </c>
      <c r="AD14" s="29">
        <f t="shared" si="21"/>
        <v>22.209413018226915</v>
      </c>
      <c r="AE14" s="21">
        <f>+[1]rep1_101!$I$71</f>
        <v>7539.5</v>
      </c>
      <c r="AF14" s="21">
        <f>+[2]rep1_101!$I$75</f>
        <v>3392.8</v>
      </c>
      <c r="AG14" s="21">
        <f>+[1]rep1_101!$I$72</f>
        <v>1464.6</v>
      </c>
      <c r="AH14" s="28">
        <f t="shared" si="22"/>
        <v>43.167884932798863</v>
      </c>
      <c r="AI14" s="26">
        <f t="shared" si="23"/>
        <v>19.425691358843423</v>
      </c>
      <c r="AJ14" s="21">
        <f>[1]rep1_101!$I$29+[1]rep1_101!$I$36</f>
        <v>1316804.3</v>
      </c>
      <c r="AK14" s="21">
        <f>+[2]rep1_101!$I$47</f>
        <v>500385.7</v>
      </c>
      <c r="AL14" s="21">
        <f>+[1]rep1_101!$I$44</f>
        <v>452886.4</v>
      </c>
      <c r="AM14" s="30">
        <f t="shared" si="24"/>
        <v>90.507462543394027</v>
      </c>
      <c r="AN14" s="26">
        <f t="shared" si="25"/>
        <v>34.392840302845308</v>
      </c>
      <c r="AO14" s="21">
        <f>+[3]rep1_2!$I$127</f>
        <v>169600</v>
      </c>
      <c r="AP14" s="21">
        <f>+[4]rep1_2!$I$131</f>
        <v>109842.2</v>
      </c>
      <c r="AQ14" s="21">
        <f>+[3]rep1_2!$I$128</f>
        <v>100069.2</v>
      </c>
      <c r="AR14" s="28">
        <f t="shared" si="26"/>
        <v>91.102690951200898</v>
      </c>
      <c r="AS14" s="26">
        <f t="shared" si="27"/>
        <v>59.003066037735849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32503.4</v>
      </c>
      <c r="BS14" s="25">
        <f t="shared" si="2"/>
        <v>27573.899999999998</v>
      </c>
      <c r="BT14" s="33">
        <f t="shared" si="30"/>
        <v>39.980425846582129</v>
      </c>
      <c r="BU14" s="31">
        <f>+[3]rep1_2!$I$141</f>
        <v>64591.6</v>
      </c>
      <c r="BV14" s="31">
        <f>+[4]rep1_2!$I$145</f>
        <v>30358</v>
      </c>
      <c r="BW14" s="31">
        <f>+[3]rep1_2!$I$142</f>
        <v>25679.599999999999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435.4</v>
      </c>
      <c r="CC14" s="31">
        <f>+[3]rep1_2!$I$156</f>
        <v>139.30000000000001</v>
      </c>
      <c r="CD14" s="31">
        <f>+[3]rep1_2!$I$148</f>
        <v>3420</v>
      </c>
      <c r="CE14" s="31">
        <f>+[4]rep1_2!$I$152</f>
        <v>1710</v>
      </c>
      <c r="CF14" s="31">
        <f>+[3]rep1_2!$I$149</f>
        <v>1755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148865.20000000001</v>
      </c>
      <c r="CR14" s="31">
        <f>+[3]rep1_2!$I$226</f>
        <v>107762.2</v>
      </c>
      <c r="CS14" s="31">
        <f>+[3]rep1_2!$I$197</f>
        <v>353310</v>
      </c>
      <c r="CT14" s="31">
        <f>+[4]rep1_2!$I$201</f>
        <v>148390.20000000001</v>
      </c>
      <c r="CU14" s="31">
        <f>+[3]rep1_2!$I$198</f>
        <v>106969.9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2303</v>
      </c>
      <c r="DA14" s="31">
        <f>+[3]rep1_2!$I$233</f>
        <v>5669.2</v>
      </c>
      <c r="DB14" s="31">
        <f>+[3]rep1_2!$I$260</f>
        <v>1700</v>
      </c>
      <c r="DC14" s="31">
        <f>+[4]rep1_2!$I$264</f>
        <v>0</v>
      </c>
      <c r="DD14" s="31">
        <f>+[3]rep1_2!$I$261</f>
        <v>400</v>
      </c>
      <c r="DE14" s="31">
        <f>+[3]rep1_2!$I$239</f>
        <v>7900</v>
      </c>
      <c r="DF14" s="31">
        <f>+[4]rep1_2!$I$243</f>
        <v>3752.5</v>
      </c>
      <c r="DG14" s="31">
        <f>+[3]rep1_2!$I$240</f>
        <v>1833.2</v>
      </c>
      <c r="DH14" s="31"/>
      <c r="DI14" s="22">
        <f t="shared" si="36"/>
        <v>2934976.3</v>
      </c>
      <c r="DJ14" s="22">
        <f t="shared" si="31"/>
        <v>1197593.3999999999</v>
      </c>
      <c r="DK14" s="22">
        <f t="shared" si="32"/>
        <v>1007794.8999999998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5147529.3999999994</v>
      </c>
      <c r="H15" s="23">
        <f t="shared" si="0"/>
        <v>4319547.5</v>
      </c>
      <c r="I15" s="23">
        <f t="shared" si="6"/>
        <v>83.914965109281368</v>
      </c>
      <c r="J15" s="24">
        <f t="shared" si="7"/>
        <v>36.362818191048362</v>
      </c>
      <c r="K15" s="23">
        <f t="shared" si="8"/>
        <v>11879022.899999999</v>
      </c>
      <c r="L15" s="23">
        <f t="shared" si="9"/>
        <v>5147529.3999999994</v>
      </c>
      <c r="M15" s="23">
        <f t="shared" si="10"/>
        <v>4319547.5</v>
      </c>
      <c r="N15" s="25">
        <f t="shared" si="11"/>
        <v>83.914965109281368</v>
      </c>
      <c r="O15" s="26">
        <f t="shared" si="12"/>
        <v>36.362818191048362</v>
      </c>
      <c r="P15" s="27">
        <f>+[1]rep1_101!$J$92</f>
        <v>5959103</v>
      </c>
      <c r="Q15" s="27">
        <f>+[2]rep1_101!$J$96</f>
        <v>2408300.9</v>
      </c>
      <c r="R15" s="27">
        <f>+[1]rep1_101!$J$93</f>
        <v>1955873.5</v>
      </c>
      <c r="S15" s="27">
        <f t="shared" si="13"/>
        <v>81.213834201531881</v>
      </c>
      <c r="T15" s="26">
        <f t="shared" si="14"/>
        <v>32.821609225415301</v>
      </c>
      <c r="U15" s="27">
        <f t="shared" si="15"/>
        <v>2586166.3000000003</v>
      </c>
      <c r="V15" s="27">
        <f t="shared" si="16"/>
        <v>993909.9</v>
      </c>
      <c r="W15" s="27">
        <f t="shared" si="17"/>
        <v>910261.89999999991</v>
      </c>
      <c r="X15" s="27">
        <f t="shared" si="18"/>
        <v>91.58394538579401</v>
      </c>
      <c r="Y15" s="26">
        <f t="shared" si="19"/>
        <v>35.197345971138816</v>
      </c>
      <c r="Z15" s="21">
        <f>[1]rep1_101!$J$8+[1]rep1_101!$J$15</f>
        <v>159524.5</v>
      </c>
      <c r="AA15" s="21">
        <f>+[2]rep1_101!$J$26</f>
        <v>71786</v>
      </c>
      <c r="AB15" s="21">
        <f>+[1]rep1_101!$J$23</f>
        <v>57068.7</v>
      </c>
      <c r="AC15" s="28">
        <f t="shared" si="20"/>
        <v>79.498370155740673</v>
      </c>
      <c r="AD15" s="29">
        <f t="shared" si="21"/>
        <v>35.774254111437429</v>
      </c>
      <c r="AE15" s="21">
        <f>+[1]rep1_101!$J$71</f>
        <v>11763.6</v>
      </c>
      <c r="AF15" s="21">
        <f>+[2]rep1_101!$J$75</f>
        <v>5293.6</v>
      </c>
      <c r="AG15" s="21">
        <f>+[1]rep1_101!$J$72</f>
        <v>2216.9</v>
      </c>
      <c r="AH15" s="28">
        <f t="shared" si="22"/>
        <v>41.878872600876527</v>
      </c>
      <c r="AI15" s="26">
        <f t="shared" si="23"/>
        <v>18.845421469618145</v>
      </c>
      <c r="AJ15" s="21">
        <f>[1]rep1_101!$J$29+[1]rep1_101!$J$36</f>
        <v>2426641.8000000003</v>
      </c>
      <c r="AK15" s="21">
        <f>+[2]rep1_101!$J$47</f>
        <v>922123.9</v>
      </c>
      <c r="AL15" s="21">
        <f>+[1]rep1_101!$J$44</f>
        <v>853193.2</v>
      </c>
      <c r="AM15" s="30">
        <f t="shared" si="24"/>
        <v>92.52478978150333</v>
      </c>
      <c r="AN15" s="26">
        <f t="shared" si="25"/>
        <v>35.159420727031069</v>
      </c>
      <c r="AO15" s="21">
        <f>+[3]rep1_2!$J$127</f>
        <v>1151400.1000000001</v>
      </c>
      <c r="AP15" s="21">
        <f>+[4]rep1_2!$J$131</f>
        <v>765759.1</v>
      </c>
      <c r="AQ15" s="21">
        <f>+[3]rep1_2!$J$128</f>
        <v>671349.8</v>
      </c>
      <c r="AR15" s="28">
        <f t="shared" si="26"/>
        <v>87.671148798623491</v>
      </c>
      <c r="AS15" s="26">
        <f t="shared" si="27"/>
        <v>58.307255662041371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580430.80000000005</v>
      </c>
      <c r="BS15" s="25">
        <f t="shared" si="2"/>
        <v>396307.5</v>
      </c>
      <c r="BT15" s="33">
        <f t="shared" si="30"/>
        <v>32.006389527106663</v>
      </c>
      <c r="BU15" s="31">
        <f>+[3]rep1_2!$J$141</f>
        <v>1133229.6000000001</v>
      </c>
      <c r="BV15" s="31">
        <f>+[4]rep1_2!$J$145</f>
        <v>532618</v>
      </c>
      <c r="BW15" s="31">
        <f>+[3]rep1_2!$J$142</f>
        <v>363258.1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47312.800000000003</v>
      </c>
      <c r="CC15" s="31">
        <f>+[3]rep1_2!$J$156</f>
        <v>32750.7</v>
      </c>
      <c r="CD15" s="31">
        <f>+[3]rep1_2!$J$148</f>
        <v>1000</v>
      </c>
      <c r="CE15" s="31">
        <f>+[4]rep1_2!$J$152</f>
        <v>500</v>
      </c>
      <c r="CF15" s="31">
        <f>+[3]rep1_2!$J$149</f>
        <v>298.7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375460.1</v>
      </c>
      <c r="CR15" s="31">
        <f>+[3]rep1_2!$J$226</f>
        <v>321885.40000000002</v>
      </c>
      <c r="CS15" s="31">
        <f>+[3]rep1_2!$J$197</f>
        <v>890351.2</v>
      </c>
      <c r="CT15" s="31">
        <f>+[4]rep1_2!$J$201</f>
        <v>373947.5</v>
      </c>
      <c r="CU15" s="31">
        <f>+[3]rep1_2!$J$198</f>
        <v>321250.2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14100</v>
      </c>
      <c r="DA15" s="31">
        <f>+[3]rep1_2!$J$233</f>
        <v>60382.5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4275</v>
      </c>
      <c r="DG15" s="31">
        <f>+[3]rep1_2!$J$240</f>
        <v>1270</v>
      </c>
      <c r="DH15" s="31"/>
      <c r="DI15" s="22">
        <f t="shared" si="36"/>
        <v>11879022.899999999</v>
      </c>
      <c r="DJ15" s="22">
        <f t="shared" si="31"/>
        <v>5147529.3999999994</v>
      </c>
      <c r="DK15" s="22">
        <f t="shared" si="32"/>
        <v>4319547.5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2091560.6</v>
      </c>
      <c r="H16" s="23">
        <f t="shared" si="0"/>
        <v>2018228.2999999998</v>
      </c>
      <c r="I16" s="23">
        <f t="shared" si="6"/>
        <v>96.493895515147869</v>
      </c>
      <c r="J16" s="24">
        <f t="shared" si="7"/>
        <v>40.612904979108144</v>
      </c>
      <c r="K16" s="23">
        <f t="shared" si="8"/>
        <v>4969426.1000000006</v>
      </c>
      <c r="L16" s="23">
        <f t="shared" si="9"/>
        <v>2091560.6</v>
      </c>
      <c r="M16" s="23">
        <f t="shared" si="10"/>
        <v>2018228.2999999998</v>
      </c>
      <c r="N16" s="25">
        <f t="shared" si="11"/>
        <v>96.493895515147869</v>
      </c>
      <c r="O16" s="26">
        <f t="shared" si="12"/>
        <v>40.612904979108144</v>
      </c>
      <c r="P16" s="27">
        <f>+[1]rep1_101!$K$92</f>
        <v>2469589.4</v>
      </c>
      <c r="Q16" s="27">
        <f>+[2]rep1_101!$K$96</f>
        <v>1026300.4</v>
      </c>
      <c r="R16" s="27">
        <f>+[1]rep1_101!$K$93</f>
        <v>1065209.2</v>
      </c>
      <c r="S16" s="27">
        <f t="shared" si="13"/>
        <v>103.79117069427235</v>
      </c>
      <c r="T16" s="26">
        <f t="shared" si="14"/>
        <v>43.133048757011991</v>
      </c>
      <c r="U16" s="27">
        <f t="shared" si="15"/>
        <v>1663828.3</v>
      </c>
      <c r="V16" s="27">
        <f t="shared" si="16"/>
        <v>633723.80000000005</v>
      </c>
      <c r="W16" s="27">
        <f t="shared" si="17"/>
        <v>591342.79999999993</v>
      </c>
      <c r="X16" s="27">
        <f t="shared" si="18"/>
        <v>93.312386247762817</v>
      </c>
      <c r="Y16" s="26">
        <f t="shared" si="19"/>
        <v>35.541095195940585</v>
      </c>
      <c r="Z16" s="21">
        <f>[1]rep1_101!$K$8+[1]rep1_101!$K$15</f>
        <v>20987.7</v>
      </c>
      <c r="AA16" s="21">
        <f>+[2]rep1_101!$K$26</f>
        <v>9444.4</v>
      </c>
      <c r="AB16" s="21">
        <f>+[1]rep1_101!$K$23</f>
        <v>4385.1000000000004</v>
      </c>
      <c r="AC16" s="28">
        <f t="shared" si="20"/>
        <v>46.430689085595702</v>
      </c>
      <c r="AD16" s="29">
        <f t="shared" si="21"/>
        <v>20.893666290255723</v>
      </c>
      <c r="AE16" s="21">
        <f>+[1]rep1_101!$K$71</f>
        <v>13078.1</v>
      </c>
      <c r="AF16" s="21">
        <f>+[2]rep1_101!$K$75</f>
        <v>5885.1</v>
      </c>
      <c r="AG16" s="21">
        <f>+[1]rep1_101!$K$72</f>
        <v>1078.9000000000001</v>
      </c>
      <c r="AH16" s="28">
        <f t="shared" si="22"/>
        <v>18.332738611068631</v>
      </c>
      <c r="AI16" s="26">
        <f t="shared" si="23"/>
        <v>8.2496692944693812</v>
      </c>
      <c r="AJ16" s="21">
        <f>[1]rep1_101!$K$29+[1]rep1_101!$K$36</f>
        <v>1642840.6</v>
      </c>
      <c r="AK16" s="21">
        <f>+[2]rep1_101!$K$47</f>
        <v>624279.4</v>
      </c>
      <c r="AL16" s="21">
        <f>+[1]rep1_101!$K$44</f>
        <v>586957.69999999995</v>
      </c>
      <c r="AM16" s="30">
        <f t="shared" si="24"/>
        <v>94.021635184502315</v>
      </c>
      <c r="AN16" s="26">
        <f t="shared" si="25"/>
        <v>35.728219767639047</v>
      </c>
      <c r="AO16" s="21">
        <f>+[3]rep1_2!$K$127</f>
        <v>302990</v>
      </c>
      <c r="AP16" s="21">
        <f>+[4]rep1_2!$K$131</f>
        <v>201646.3</v>
      </c>
      <c r="AQ16" s="21">
        <f>+[3]rep1_2!$K$128</f>
        <v>193026.2</v>
      </c>
      <c r="AR16" s="28">
        <f t="shared" si="26"/>
        <v>95.72513852225407</v>
      </c>
      <c r="AS16" s="26">
        <f t="shared" si="27"/>
        <v>63.707119046833228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37345</v>
      </c>
      <c r="BS16" s="25">
        <f t="shared" si="2"/>
        <v>15809.3</v>
      </c>
      <c r="BT16" s="33">
        <f t="shared" si="30"/>
        <v>19.836010037641152</v>
      </c>
      <c r="BU16" s="31">
        <f>+[3]rep1_2!$K$141</f>
        <v>64900</v>
      </c>
      <c r="BV16" s="31">
        <f>+[4]rep1_2!$K$145</f>
        <v>30503</v>
      </c>
      <c r="BW16" s="31">
        <f>+[3]rep1_2!$K$142</f>
        <v>14663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5642</v>
      </c>
      <c r="CC16" s="31">
        <f>+[3]rep1_2!$K$156</f>
        <v>226.3</v>
      </c>
      <c r="CD16" s="31">
        <f>+[3]rep1_2!$K$148</f>
        <v>2400</v>
      </c>
      <c r="CE16" s="31">
        <f>+[4]rep1_2!$K$152</f>
        <v>1200</v>
      </c>
      <c r="CF16" s="31">
        <f>+[3]rep1_2!$K$149</f>
        <v>920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172485</v>
      </c>
      <c r="CR16" s="31">
        <f>+[3]rep1_2!$K$226</f>
        <v>145376.20000000001</v>
      </c>
      <c r="CS16" s="31">
        <f>+[3]rep1_2!$K$197</f>
        <v>407940.3</v>
      </c>
      <c r="CT16" s="31">
        <f>+[4]rep1_2!$K$201</f>
        <v>171335</v>
      </c>
      <c r="CU16" s="31">
        <f>+[3]rep1_2!$K$198</f>
        <v>144922.1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7050</v>
      </c>
      <c r="DA16" s="31">
        <f>+[3]rep1_2!$K$233</f>
        <v>2407.1999999999998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7125</v>
      </c>
      <c r="DG16" s="31">
        <f>+[3]rep1_2!$K$240</f>
        <v>3976.8</v>
      </c>
      <c r="DH16" s="31"/>
      <c r="DI16" s="22">
        <f t="shared" si="36"/>
        <v>4969426.1000000006</v>
      </c>
      <c r="DJ16" s="22">
        <f t="shared" si="31"/>
        <v>2091560.6</v>
      </c>
      <c r="DK16" s="22">
        <f t="shared" si="32"/>
        <v>2018228.2999999998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1282518.2000000004</v>
      </c>
      <c r="H17" s="23">
        <f t="shared" si="0"/>
        <v>1138987.2999999998</v>
      </c>
      <c r="I17" s="23">
        <f t="shared" si="6"/>
        <v>88.808665639208812</v>
      </c>
      <c r="J17" s="24">
        <f t="shared" si="7"/>
        <v>36.440802200575476</v>
      </c>
      <c r="K17" s="23">
        <f t="shared" si="8"/>
        <v>3125582.4</v>
      </c>
      <c r="L17" s="23">
        <f t="shared" si="9"/>
        <v>1282518.2000000004</v>
      </c>
      <c r="M17" s="23">
        <f t="shared" si="10"/>
        <v>1138987.2999999998</v>
      </c>
      <c r="N17" s="25">
        <f t="shared" si="11"/>
        <v>88.808665639208812</v>
      </c>
      <c r="O17" s="26">
        <f t="shared" si="12"/>
        <v>36.440802200575476</v>
      </c>
      <c r="P17" s="27">
        <f>+[1]rep1_101!$L$92</f>
        <v>979932.6</v>
      </c>
      <c r="Q17" s="27">
        <f>+[2]rep1_101!$L$96</f>
        <v>392758.9</v>
      </c>
      <c r="R17" s="27">
        <f>+[1]rep1_101!$L$93</f>
        <v>354408.7</v>
      </c>
      <c r="S17" s="27">
        <f t="shared" si="13"/>
        <v>90.235689121239517</v>
      </c>
      <c r="T17" s="26">
        <f t="shared" si="14"/>
        <v>36.166640440373143</v>
      </c>
      <c r="U17" s="27">
        <f t="shared" si="15"/>
        <v>1456736.3</v>
      </c>
      <c r="V17" s="27">
        <f t="shared" si="16"/>
        <v>554521.30000000005</v>
      </c>
      <c r="W17" s="27">
        <f t="shared" si="17"/>
        <v>496466</v>
      </c>
      <c r="X17" s="27">
        <f t="shared" si="18"/>
        <v>89.530555453866228</v>
      </c>
      <c r="Y17" s="26">
        <f t="shared" si="19"/>
        <v>34.080704929231189</v>
      </c>
      <c r="Z17" s="21">
        <f>[1]rep1_101!$L$8+[1]rep1_101!$L$15</f>
        <v>13735.5</v>
      </c>
      <c r="AA17" s="21">
        <f>+[2]rep1_101!$L$26</f>
        <v>6181</v>
      </c>
      <c r="AB17" s="21">
        <f>+[1]rep1_101!$L$23</f>
        <v>2690.7</v>
      </c>
      <c r="AC17" s="28">
        <f t="shared" si="20"/>
        <v>43.531790972334569</v>
      </c>
      <c r="AD17" s="29">
        <f t="shared" si="21"/>
        <v>19.58938516981544</v>
      </c>
      <c r="AE17" s="21">
        <f>+[1]rep1_101!$L$71</f>
        <v>2469.1</v>
      </c>
      <c r="AF17" s="21">
        <f>+[2]rep1_101!$L$75</f>
        <v>1111</v>
      </c>
      <c r="AG17" s="21">
        <f>+[1]rep1_101!$L$72</f>
        <v>88</v>
      </c>
      <c r="AH17" s="28">
        <f t="shared" si="22"/>
        <v>7.9207920792079207</v>
      </c>
      <c r="AI17" s="26">
        <f t="shared" si="23"/>
        <v>3.5640516787493421</v>
      </c>
      <c r="AJ17" s="21">
        <f>[1]rep1_101!$L$29+[1]rep1_101!$L$36</f>
        <v>1443000.8</v>
      </c>
      <c r="AK17" s="21">
        <f>+[2]rep1_101!$L$47</f>
        <v>548340.30000000005</v>
      </c>
      <c r="AL17" s="21">
        <f>+[1]rep1_101!$L$44</f>
        <v>493775.3</v>
      </c>
      <c r="AM17" s="30">
        <f t="shared" si="24"/>
        <v>90.049062598535969</v>
      </c>
      <c r="AN17" s="26">
        <f t="shared" si="25"/>
        <v>34.21864353782756</v>
      </c>
      <c r="AO17" s="21">
        <f>+[3]rep1_2!$L$127</f>
        <v>177424</v>
      </c>
      <c r="AP17" s="21">
        <f>+[4]rep1_2!$L$131</f>
        <v>115880.5</v>
      </c>
      <c r="AQ17" s="21">
        <f>+[3]rep1_2!$L$128</f>
        <v>90329.1</v>
      </c>
      <c r="AR17" s="28">
        <f t="shared" si="26"/>
        <v>77.950215955229751</v>
      </c>
      <c r="AS17" s="26">
        <f t="shared" si="27"/>
        <v>50.911432500676348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33002.699999999997</v>
      </c>
      <c r="BS17" s="25">
        <f t="shared" si="2"/>
        <v>19563.099999999999</v>
      </c>
      <c r="BT17" s="33">
        <f t="shared" si="30"/>
        <v>27.958509058636395</v>
      </c>
      <c r="BU17" s="31">
        <f>+[3]rep1_2!$L$141</f>
        <v>64201.3</v>
      </c>
      <c r="BV17" s="31">
        <f>+[4]rep1_2!$L$145</f>
        <v>30174.6</v>
      </c>
      <c r="BW17" s="31">
        <f>+[3]rep1_2!$L$142</f>
        <v>17573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578.1</v>
      </c>
      <c r="CC17" s="31">
        <f>+[3]rep1_2!$L$156</f>
        <v>104.5</v>
      </c>
      <c r="CD17" s="31">
        <f>+[3]rep1_2!$L$148</f>
        <v>4500</v>
      </c>
      <c r="CE17" s="31">
        <f>+[4]rep1_2!$L$152</f>
        <v>2250</v>
      </c>
      <c r="CF17" s="31">
        <f>+[3]rep1_2!$L$149</f>
        <v>1885.6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173471.3</v>
      </c>
      <c r="CR17" s="31">
        <f>+[3]rep1_2!$L$226</f>
        <v>161845.29999999999</v>
      </c>
      <c r="CS17" s="31">
        <f>+[3]rep1_2!$L$197</f>
        <v>411598.5</v>
      </c>
      <c r="CT17" s="31">
        <f>+[4]rep1_2!$L$201</f>
        <v>172871.3</v>
      </c>
      <c r="CU17" s="31">
        <f>+[3]rep1_2!$L$198</f>
        <v>161073.4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5170</v>
      </c>
      <c r="DA17" s="31">
        <f>+[3]rep1_2!$L$233</f>
        <v>10660.9</v>
      </c>
      <c r="DB17" s="31">
        <f>+[3]rep1_2!$L$260</f>
        <v>1350</v>
      </c>
      <c r="DC17" s="31">
        <f>+[4]rep1_2!$L$264</f>
        <v>0</v>
      </c>
      <c r="DD17" s="31">
        <f>+[3]rep1_2!$L$261</f>
        <v>850</v>
      </c>
      <c r="DE17" s="31">
        <f>+[3]rep1_2!$L$239</f>
        <v>13900</v>
      </c>
      <c r="DF17" s="31">
        <f>+[4]rep1_2!$L$243</f>
        <v>6602.5</v>
      </c>
      <c r="DG17" s="31">
        <f>+[3]rep1_2!$L$240</f>
        <v>4776.2</v>
      </c>
      <c r="DH17" s="31"/>
      <c r="DI17" s="22">
        <f t="shared" si="36"/>
        <v>3125582.4</v>
      </c>
      <c r="DJ17" s="22">
        <f t="shared" si="31"/>
        <v>1282518.2000000004</v>
      </c>
      <c r="DK17" s="22">
        <f t="shared" si="32"/>
        <v>1138987.2999999998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368116.10000000003</v>
      </c>
      <c r="H18" s="23">
        <f t="shared" si="0"/>
        <v>346188.00000000006</v>
      </c>
      <c r="I18" s="23">
        <f t="shared" si="6"/>
        <v>94.043156493291107</v>
      </c>
      <c r="J18" s="24">
        <f t="shared" si="7"/>
        <v>37.592069557512332</v>
      </c>
      <c r="K18" s="23">
        <f t="shared" si="8"/>
        <v>920907</v>
      </c>
      <c r="L18" s="23">
        <f t="shared" si="9"/>
        <v>368116.10000000003</v>
      </c>
      <c r="M18" s="23">
        <f t="shared" si="10"/>
        <v>346188.00000000006</v>
      </c>
      <c r="N18" s="25">
        <f t="shared" si="11"/>
        <v>94.043156493291107</v>
      </c>
      <c r="O18" s="26">
        <f t="shared" si="12"/>
        <v>37.592069557512332</v>
      </c>
      <c r="P18" s="27">
        <f>+[1]rep1_101!$M$92</f>
        <v>603971.69999999995</v>
      </c>
      <c r="Q18" s="27">
        <f>+[2]rep1_101!$M$96</f>
        <v>238594.7</v>
      </c>
      <c r="R18" s="27">
        <f>+[1]rep1_101!$M$93</f>
        <v>227700.9</v>
      </c>
      <c r="S18" s="27">
        <f t="shared" si="13"/>
        <v>95.43418189926264</v>
      </c>
      <c r="T18" s="26">
        <f t="shared" si="14"/>
        <v>37.70059093828403</v>
      </c>
      <c r="U18" s="27">
        <f t="shared" si="15"/>
        <v>233200.40000000002</v>
      </c>
      <c r="V18" s="27">
        <f t="shared" si="16"/>
        <v>89266.700000000012</v>
      </c>
      <c r="W18" s="27">
        <f t="shared" si="17"/>
        <v>82469.400000000009</v>
      </c>
      <c r="X18" s="27">
        <f t="shared" si="18"/>
        <v>92.385402395294108</v>
      </c>
      <c r="Y18" s="26">
        <f t="shared" si="19"/>
        <v>35.364176047725479</v>
      </c>
      <c r="Z18" s="21">
        <f>[1]rep1_101!$M$8+[1]rep1_101!$M$15</f>
        <v>9293.6</v>
      </c>
      <c r="AA18" s="21">
        <f>+[2]rep1_101!$M$26</f>
        <v>4182.1000000000004</v>
      </c>
      <c r="AB18" s="21">
        <f>+[1]rep1_101!$M$23</f>
        <v>1614.3</v>
      </c>
      <c r="AC18" s="28">
        <f t="shared" si="20"/>
        <v>38.600224767461313</v>
      </c>
      <c r="AD18" s="29">
        <f t="shared" si="21"/>
        <v>17.370018076956185</v>
      </c>
      <c r="AE18" s="21">
        <f>+[1]rep1_101!$M$71</f>
        <v>3030.1</v>
      </c>
      <c r="AF18" s="21">
        <f>+[2]rep1_101!$M$75</f>
        <v>1363.5</v>
      </c>
      <c r="AG18" s="21">
        <f>+[1]rep1_101!$M$72</f>
        <v>301</v>
      </c>
      <c r="AH18" s="28">
        <f t="shared" si="22"/>
        <v>22.075540887422076</v>
      </c>
      <c r="AI18" s="26">
        <f t="shared" si="23"/>
        <v>9.9336655555922242</v>
      </c>
      <c r="AJ18" s="21">
        <f>[1]rep1_101!$M$29+[1]rep1_101!$M$36</f>
        <v>223906.80000000002</v>
      </c>
      <c r="AK18" s="21">
        <f>+[2]rep1_101!$M$47</f>
        <v>85084.6</v>
      </c>
      <c r="AL18" s="21">
        <f>+[1]rep1_101!$M$44</f>
        <v>80855.100000000006</v>
      </c>
      <c r="AM18" s="30">
        <f t="shared" si="24"/>
        <v>95.029065189235183</v>
      </c>
      <c r="AN18" s="26">
        <f t="shared" si="25"/>
        <v>36.11105156252512</v>
      </c>
      <c r="AO18" s="21">
        <f>+[3]rep1_2!$M$127</f>
        <v>29495</v>
      </c>
      <c r="AP18" s="21">
        <f>+[4]rep1_2!$M$131</f>
        <v>16888.2</v>
      </c>
      <c r="AQ18" s="21">
        <f>+[3]rep1_2!$M$128</f>
        <v>13784.3</v>
      </c>
      <c r="AR18" s="28">
        <f t="shared" si="26"/>
        <v>81.620895062824928</v>
      </c>
      <c r="AS18" s="26">
        <f t="shared" si="27"/>
        <v>46.734361756229873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3269.8</v>
      </c>
      <c r="BS18" s="25">
        <f t="shared" si="2"/>
        <v>2009.6000000000001</v>
      </c>
      <c r="BT18" s="33">
        <f t="shared" si="30"/>
        <v>28.881862604196613</v>
      </c>
      <c r="BU18" s="31">
        <f>+[3]rep1_2!$M$141</f>
        <v>6924</v>
      </c>
      <c r="BV18" s="31">
        <f>+[4]rep1_2!$M$145</f>
        <v>3254.3</v>
      </c>
      <c r="BW18" s="31">
        <f>+[3]rep1_2!$M$142</f>
        <v>2001.2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15.5</v>
      </c>
      <c r="CC18" s="31">
        <f>+[3]rep1_2!$M$156</f>
        <v>8.4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17454.7</v>
      </c>
      <c r="CR18" s="31">
        <f>+[3]rep1_2!$M$226</f>
        <v>16639.900000000001</v>
      </c>
      <c r="CS18" s="31">
        <f>+[3]rep1_2!$M$197</f>
        <v>41390.800000000003</v>
      </c>
      <c r="CT18" s="31">
        <f>+[4]rep1_2!$M$201</f>
        <v>17384.099999999999</v>
      </c>
      <c r="CU18" s="31">
        <f>+[3]rep1_2!$M$198</f>
        <v>16638.900000000001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1269</v>
      </c>
      <c r="DA18" s="31">
        <f>+[3]rep1_2!$M$233</f>
        <v>3282.9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9.5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368116.10000000003</v>
      </c>
      <c r="DK18" s="22">
        <f t="shared" si="32"/>
        <v>346188.00000000006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93334.6</v>
      </c>
      <c r="H19" s="23">
        <f t="shared" si="0"/>
        <v>76949</v>
      </c>
      <c r="I19" s="23">
        <f t="shared" si="6"/>
        <v>82.444238256766511</v>
      </c>
      <c r="J19" s="24">
        <f t="shared" si="7"/>
        <v>34.195892795482798</v>
      </c>
      <c r="K19" s="23">
        <f t="shared" si="8"/>
        <v>225024.09999999998</v>
      </c>
      <c r="L19" s="23">
        <f t="shared" si="9"/>
        <v>93334.6</v>
      </c>
      <c r="M19" s="23">
        <f t="shared" si="10"/>
        <v>76949</v>
      </c>
      <c r="N19" s="25">
        <f t="shared" si="11"/>
        <v>82.444238256766511</v>
      </c>
      <c r="O19" s="26">
        <f t="shared" si="12"/>
        <v>34.195892795482798</v>
      </c>
      <c r="P19" s="27">
        <f>+[1]rep1_101!$N$92</f>
        <v>73554.600000000006</v>
      </c>
      <c r="Q19" s="27">
        <f>+[2]rep1_101!$N$96</f>
        <v>29852.799999999999</v>
      </c>
      <c r="R19" s="27">
        <f>+[1]rep1_101!$N$93</f>
        <v>26832.2</v>
      </c>
      <c r="S19" s="27">
        <f t="shared" si="13"/>
        <v>89.881686139993576</v>
      </c>
      <c r="T19" s="26">
        <f t="shared" si="14"/>
        <v>36.479295652481284</v>
      </c>
      <c r="U19" s="27">
        <f t="shared" si="15"/>
        <v>87343.099999999991</v>
      </c>
      <c r="V19" s="27">
        <f t="shared" si="16"/>
        <v>33309.699999999997</v>
      </c>
      <c r="W19" s="27">
        <f t="shared" si="17"/>
        <v>29249</v>
      </c>
      <c r="X19" s="27">
        <f t="shared" si="18"/>
        <v>87.809256763045013</v>
      </c>
      <c r="Y19" s="26">
        <f t="shared" si="19"/>
        <v>33.487476400539947</v>
      </c>
      <c r="Z19" s="21">
        <f>[1]rep1_101!$N$8+[1]rep1_101!$N$15</f>
        <v>1705.4</v>
      </c>
      <c r="AA19" s="21">
        <f>+[2]rep1_101!$N$26</f>
        <v>767.4</v>
      </c>
      <c r="AB19" s="21">
        <f>+[1]rep1_101!$N$23</f>
        <v>23.9</v>
      </c>
      <c r="AC19" s="28">
        <f t="shared" si="20"/>
        <v>3.1144123012770391</v>
      </c>
      <c r="AD19" s="29">
        <f t="shared" si="21"/>
        <v>1.4014307493843086</v>
      </c>
      <c r="AE19" s="21">
        <f>+[1]rep1_101!$N$71</f>
        <v>3932.7</v>
      </c>
      <c r="AF19" s="21">
        <f>+[2]rep1_101!$N$75</f>
        <v>1769.8</v>
      </c>
      <c r="AG19" s="21">
        <f>+[1]rep1_101!$N$72</f>
        <v>604.1</v>
      </c>
      <c r="AH19" s="28">
        <f t="shared" si="22"/>
        <v>34.133800429427055</v>
      </c>
      <c r="AI19" s="26">
        <f t="shared" si="23"/>
        <v>15.360947949246068</v>
      </c>
      <c r="AJ19" s="21">
        <f>[1]rep1_101!$N$29+[1]rep1_101!$N$36</f>
        <v>85637.7</v>
      </c>
      <c r="AK19" s="21">
        <f>+[2]rep1_101!$N$47</f>
        <v>32542.3</v>
      </c>
      <c r="AL19" s="21">
        <f>+[1]rep1_101!$N$44</f>
        <v>29225.1</v>
      </c>
      <c r="AM19" s="30">
        <f t="shared" si="24"/>
        <v>89.806498004136145</v>
      </c>
      <c r="AN19" s="26">
        <f t="shared" si="25"/>
        <v>34.126441975905472</v>
      </c>
      <c r="AO19" s="21">
        <f>+[3]rep1_2!$N$127</f>
        <v>19270</v>
      </c>
      <c r="AP19" s="21">
        <f>+[4]rep1_2!$N$131</f>
        <v>10857.9</v>
      </c>
      <c r="AQ19" s="21">
        <f>+[3]rep1_2!$N$128</f>
        <v>8868.4</v>
      </c>
      <c r="AR19" s="28">
        <f t="shared" si="26"/>
        <v>81.676935687379697</v>
      </c>
      <c r="AS19" s="26">
        <f t="shared" si="27"/>
        <v>46.021795537104303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1700.3</v>
      </c>
      <c r="BS19" s="25">
        <f t="shared" si="2"/>
        <v>592.6</v>
      </c>
      <c r="BT19" s="33">
        <f t="shared" si="30"/>
        <v>16.768534238822863</v>
      </c>
      <c r="BU19" s="31">
        <f>+[3]rep1_2!$N$141</f>
        <v>2197.3000000000002</v>
      </c>
      <c r="BV19" s="31">
        <f>+[4]rep1_2!$N$145</f>
        <v>1032.7</v>
      </c>
      <c r="BW19" s="31">
        <f>+[3]rep1_2!$N$142</f>
        <v>190.3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7.6</v>
      </c>
      <c r="CC19" s="31">
        <f>+[3]rep1_2!$N$156</f>
        <v>1.2</v>
      </c>
      <c r="CD19" s="31">
        <f>+[3]rep1_2!$N$148</f>
        <v>1320</v>
      </c>
      <c r="CE19" s="31">
        <f>+[4]rep1_2!$N$152</f>
        <v>660</v>
      </c>
      <c r="CF19" s="31">
        <f>+[3]rep1_2!$N$149</f>
        <v>401.1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14661.6</v>
      </c>
      <c r="CR19" s="31">
        <f>+[3]rep1_2!$N$226</f>
        <v>10578</v>
      </c>
      <c r="CS19" s="31">
        <f>+[3]rep1_2!$N$197</f>
        <v>34789.699999999997</v>
      </c>
      <c r="CT19" s="31">
        <f>+[4]rep1_2!$N$201</f>
        <v>14611.6</v>
      </c>
      <c r="CU19" s="31">
        <f>+[3]rep1_2!$N$198</f>
        <v>10578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470</v>
      </c>
      <c r="DA19" s="31">
        <f>+[3]rep1_2!$N$233</f>
        <v>18.3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712.5</v>
      </c>
      <c r="DG19" s="31">
        <f>+[3]rep1_2!$N$240</f>
        <v>206.4</v>
      </c>
      <c r="DH19" s="31"/>
      <c r="DI19" s="22">
        <f t="shared" si="36"/>
        <v>225024.09999999998</v>
      </c>
      <c r="DJ19" s="22">
        <f t="shared" si="31"/>
        <v>93334.6</v>
      </c>
      <c r="DK19" s="22">
        <f t="shared" si="32"/>
        <v>76949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1624506.7000000002</v>
      </c>
      <c r="H20" s="23">
        <f t="shared" si="0"/>
        <v>1434284.5</v>
      </c>
      <c r="I20" s="23">
        <f t="shared" si="6"/>
        <v>88.290463806643572</v>
      </c>
      <c r="J20" s="24">
        <f t="shared" si="7"/>
        <v>36.901403776163541</v>
      </c>
      <c r="K20" s="23">
        <f t="shared" si="8"/>
        <v>3886802</v>
      </c>
      <c r="L20" s="23">
        <f t="shared" si="9"/>
        <v>1624506.7000000002</v>
      </c>
      <c r="M20" s="23">
        <f t="shared" si="10"/>
        <v>1434284.5</v>
      </c>
      <c r="N20" s="25">
        <f t="shared" si="11"/>
        <v>88.290463806643572</v>
      </c>
      <c r="O20" s="26">
        <f t="shared" si="12"/>
        <v>36.901403776163541</v>
      </c>
      <c r="P20" s="27">
        <f>+[1]rep1_101!$O$92</f>
        <v>1399756</v>
      </c>
      <c r="Q20" s="27">
        <f>+[2]rep1_101!$O$96</f>
        <v>571805.30000000005</v>
      </c>
      <c r="R20" s="27">
        <f>+[1]rep1_101!$O$93</f>
        <v>536696</v>
      </c>
      <c r="S20" s="27">
        <f t="shared" si="13"/>
        <v>93.859920500911755</v>
      </c>
      <c r="T20" s="26">
        <f t="shared" si="14"/>
        <v>38.342111053640778</v>
      </c>
      <c r="U20" s="27">
        <f t="shared" si="15"/>
        <v>1555738.6</v>
      </c>
      <c r="V20" s="27">
        <f t="shared" si="16"/>
        <v>592221.69999999995</v>
      </c>
      <c r="W20" s="27">
        <f t="shared" si="17"/>
        <v>523239.39999999997</v>
      </c>
      <c r="X20" s="27">
        <f t="shared" si="18"/>
        <v>88.351946576763396</v>
      </c>
      <c r="Y20" s="26">
        <f t="shared" si="19"/>
        <v>33.632860944634267</v>
      </c>
      <c r="Z20" s="21">
        <f>[1]rep1_101!$O$8+[1]rep1_101!$O$15</f>
        <v>14873.7</v>
      </c>
      <c r="AA20" s="21">
        <f>+[2]rep1_101!$O$26</f>
        <v>6693.1</v>
      </c>
      <c r="AB20" s="21">
        <f>+[1]rep1_101!$O$23</f>
        <v>4394.6000000000004</v>
      </c>
      <c r="AC20" s="28">
        <f t="shared" si="20"/>
        <v>65.658663399620508</v>
      </c>
      <c r="AD20" s="29">
        <f t="shared" si="21"/>
        <v>29.546111592945941</v>
      </c>
      <c r="AE20" s="21">
        <f>+[1]rep1_101!$O$71</f>
        <v>10935</v>
      </c>
      <c r="AF20" s="21">
        <f>+[2]rep1_101!$O$75</f>
        <v>4920.8</v>
      </c>
      <c r="AG20" s="21">
        <f>+[1]rep1_101!$O$72</f>
        <v>1692.4</v>
      </c>
      <c r="AH20" s="28">
        <f t="shared" si="22"/>
        <v>34.392781661518448</v>
      </c>
      <c r="AI20" s="26">
        <f t="shared" si="23"/>
        <v>15.476909007773207</v>
      </c>
      <c r="AJ20" s="21">
        <f>[1]rep1_101!$O$29+[1]rep1_101!$O$36</f>
        <v>1540864.9000000001</v>
      </c>
      <c r="AK20" s="21">
        <f>+[2]rep1_101!$O$47</f>
        <v>585528.6</v>
      </c>
      <c r="AL20" s="21">
        <f>+[1]rep1_101!$O$44</f>
        <v>518844.8</v>
      </c>
      <c r="AM20" s="30">
        <f t="shared" si="24"/>
        <v>88.611350495945032</v>
      </c>
      <c r="AN20" s="26">
        <f t="shared" si="25"/>
        <v>33.672309622991605</v>
      </c>
      <c r="AO20" s="21">
        <f>+[3]rep1_2!$O$127</f>
        <v>276350</v>
      </c>
      <c r="AP20" s="21">
        <f>+[4]rep1_2!$O$131</f>
        <v>179275.5</v>
      </c>
      <c r="AQ20" s="21">
        <f>+[3]rep1_2!$O$128</f>
        <v>147912.70000000001</v>
      </c>
      <c r="AR20" s="28">
        <f t="shared" si="26"/>
        <v>82.505808099824023</v>
      </c>
      <c r="AS20" s="26">
        <f t="shared" si="27"/>
        <v>53.523683734394787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41765.699999999997</v>
      </c>
      <c r="BS20" s="25">
        <f t="shared" si="2"/>
        <v>30915.5</v>
      </c>
      <c r="BT20" s="33">
        <f t="shared" si="30"/>
        <v>34.981188650957542</v>
      </c>
      <c r="BU20" s="31">
        <f>+[3]rep1_2!$O$141</f>
        <v>79897</v>
      </c>
      <c r="BV20" s="31">
        <f>+[4]rep1_2!$O$145</f>
        <v>37551.599999999999</v>
      </c>
      <c r="BW20" s="31">
        <f>+[3]rep1_2!$O$142</f>
        <v>26390.1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264.10000000000002</v>
      </c>
      <c r="CC20" s="31">
        <f>+[3]rep1_2!$O$156</f>
        <v>174.4</v>
      </c>
      <c r="CD20" s="31">
        <f>+[3]rep1_2!$O$148</f>
        <v>7900</v>
      </c>
      <c r="CE20" s="31">
        <f>+[4]rep1_2!$O$152</f>
        <v>3950</v>
      </c>
      <c r="CF20" s="31">
        <f>+[3]rep1_2!$O$149</f>
        <v>4351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224650.2</v>
      </c>
      <c r="CR20" s="31">
        <f>+[3]rep1_2!$O$226</f>
        <v>183214.5</v>
      </c>
      <c r="CS20" s="31">
        <f>+[3]rep1_2!$O$197</f>
        <v>534029.9</v>
      </c>
      <c r="CT20" s="31">
        <f>+[4]rep1_2!$O$201</f>
        <v>224292.6</v>
      </c>
      <c r="CU20" s="31">
        <f>+[3]rep1_2!$O$198</f>
        <v>183054.5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5640</v>
      </c>
      <c r="DA20" s="31">
        <f>+[3]rep1_2!$O$233</f>
        <v>9725.7000000000007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4227.5</v>
      </c>
      <c r="DG20" s="31">
        <f>+[3]rep1_2!$O$240</f>
        <v>888.3</v>
      </c>
      <c r="DH20" s="31"/>
      <c r="DI20" s="22">
        <f t="shared" si="36"/>
        <v>3886802</v>
      </c>
      <c r="DJ20" s="22">
        <f t="shared" si="31"/>
        <v>1624506.7000000002</v>
      </c>
      <c r="DK20" s="22">
        <f t="shared" si="32"/>
        <v>1434284.5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1096067.7</v>
      </c>
      <c r="H21" s="23">
        <f t="shared" si="37"/>
        <v>900268.40000000014</v>
      </c>
      <c r="I21" s="23">
        <f t="shared" si="6"/>
        <v>82.136203812957916</v>
      </c>
      <c r="J21" s="24">
        <f t="shared" si="7"/>
        <v>33.314401592693748</v>
      </c>
      <c r="K21" s="23">
        <f t="shared" si="8"/>
        <v>2702339.9999999995</v>
      </c>
      <c r="L21" s="23">
        <f t="shared" si="9"/>
        <v>1096067.7</v>
      </c>
      <c r="M21" s="23">
        <f t="shared" si="10"/>
        <v>900268.40000000014</v>
      </c>
      <c r="N21" s="25">
        <f t="shared" si="11"/>
        <v>82.136203812957916</v>
      </c>
      <c r="O21" s="26">
        <f t="shared" si="12"/>
        <v>33.314401592693748</v>
      </c>
      <c r="P21" s="27">
        <f>+[1]rep1_101!$P$92</f>
        <v>1259183</v>
      </c>
      <c r="Q21" s="27">
        <f>+[2]rep1_101!$P$96</f>
        <v>501250.9</v>
      </c>
      <c r="R21" s="27">
        <f>+[1]rep1_101!$P$93</f>
        <v>390207.4</v>
      </c>
      <c r="S21" s="27">
        <f t="shared" si="13"/>
        <v>77.846723068227902</v>
      </c>
      <c r="T21" s="26">
        <f t="shared" si="14"/>
        <v>30.988934888733411</v>
      </c>
      <c r="U21" s="27">
        <f t="shared" si="15"/>
        <v>968733.70000000007</v>
      </c>
      <c r="V21" s="27">
        <f t="shared" si="16"/>
        <v>368687.7</v>
      </c>
      <c r="W21" s="27">
        <f t="shared" si="17"/>
        <v>314582.90000000002</v>
      </c>
      <c r="X21" s="27">
        <f t="shared" si="18"/>
        <v>85.325032541091019</v>
      </c>
      <c r="Y21" s="26">
        <f t="shared" si="19"/>
        <v>32.47361994323105</v>
      </c>
      <c r="Z21" s="21">
        <f>[1]rep1_101!$P$8+[1]rep1_101!$P$15</f>
        <v>8128.4</v>
      </c>
      <c r="AA21" s="21">
        <f>+[2]rep1_101!$P$26</f>
        <v>3657.7</v>
      </c>
      <c r="AB21" s="21">
        <f>+[1]rep1_101!$P$23</f>
        <v>3421.9</v>
      </c>
      <c r="AC21" s="28">
        <f t="shared" si="20"/>
        <v>93.553325860513453</v>
      </c>
      <c r="AD21" s="29">
        <f t="shared" si="21"/>
        <v>42.098075882092417</v>
      </c>
      <c r="AE21" s="21">
        <f>+[1]rep1_101!$P$71</f>
        <v>4858.8999999999996</v>
      </c>
      <c r="AF21" s="21">
        <f>+[2]rep1_101!$P$75</f>
        <v>2186.6</v>
      </c>
      <c r="AG21" s="21">
        <f>+[1]rep1_101!$P$72</f>
        <v>927.3</v>
      </c>
      <c r="AH21" s="28">
        <f t="shared" si="22"/>
        <v>42.408305131254004</v>
      </c>
      <c r="AI21" s="26">
        <f t="shared" si="23"/>
        <v>19.084566465660952</v>
      </c>
      <c r="AJ21" s="21">
        <f>[1]rep1_101!$P$29+[1]rep1_101!$P$36</f>
        <v>960605.3</v>
      </c>
      <c r="AK21" s="21">
        <f>+[2]rep1_101!$P$47</f>
        <v>365030</v>
      </c>
      <c r="AL21" s="21">
        <f>+[1]rep1_101!$P$44</f>
        <v>311161</v>
      </c>
      <c r="AM21" s="30">
        <f t="shared" si="24"/>
        <v>85.242582801413576</v>
      </c>
      <c r="AN21" s="26">
        <f t="shared" si="25"/>
        <v>32.392180222199478</v>
      </c>
      <c r="AO21" s="21">
        <f>+[3]rep1_2!$P$127</f>
        <v>136250</v>
      </c>
      <c r="AP21" s="21">
        <f>+[4]rep1_2!$P$131</f>
        <v>80225.5</v>
      </c>
      <c r="AQ21" s="21">
        <f>+[3]rep1_2!$P$128</f>
        <v>74160.3</v>
      </c>
      <c r="AR21" s="28">
        <f t="shared" si="26"/>
        <v>92.439810284759844</v>
      </c>
      <c r="AS21" s="26">
        <f t="shared" si="27"/>
        <v>54.429577981651377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26626.6</v>
      </c>
      <c r="BS21" s="25">
        <f t="shared" si="2"/>
        <v>28372.3</v>
      </c>
      <c r="BT21" s="33">
        <f t="shared" si="30"/>
        <v>50.343164566395416</v>
      </c>
      <c r="BU21" s="31">
        <f>+[3]rep1_2!$P$141</f>
        <v>49987.9</v>
      </c>
      <c r="BV21" s="31">
        <f>+[4]rep1_2!$P$145</f>
        <v>23494.3</v>
      </c>
      <c r="BW21" s="31">
        <f>+[3]rep1_2!$P$142</f>
        <v>24501.200000000001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532.29999999999995</v>
      </c>
      <c r="CC21" s="31">
        <f>+[3]rep1_2!$P$156</f>
        <v>2634.5</v>
      </c>
      <c r="CD21" s="31">
        <f>+[3]rep1_2!$P$148</f>
        <v>5200</v>
      </c>
      <c r="CE21" s="31">
        <f>+[4]rep1_2!$P$152</f>
        <v>2600</v>
      </c>
      <c r="CF21" s="31">
        <f>+[3]rep1_2!$P$149</f>
        <v>1236.5999999999999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110512.9</v>
      </c>
      <c r="CR21" s="31">
        <f>+[3]rep1_2!$P$226</f>
        <v>85399.3</v>
      </c>
      <c r="CS21" s="31">
        <f>+[3]rep1_2!$P$197</f>
        <v>262693.59999999998</v>
      </c>
      <c r="CT21" s="31">
        <f>+[4]rep1_2!$P$201</f>
        <v>110331.3</v>
      </c>
      <c r="CU21" s="31">
        <f>+[3]rep1_2!$P$198</f>
        <v>85179.3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2350</v>
      </c>
      <c r="DA21" s="31">
        <f>+[3]rep1_2!$P$233</f>
        <v>6618.9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4227.5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1096067.7</v>
      </c>
      <c r="DK21" s="22">
        <f t="shared" si="32"/>
        <v>900268.40000000014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113308593.40000001</v>
      </c>
      <c r="G22" s="23">
        <f>DJ22+EF22-EB22</f>
        <v>55092295.899999999</v>
      </c>
      <c r="H22" s="23">
        <f>DK22+EG22-EC22</f>
        <v>28850811.5</v>
      </c>
      <c r="I22" s="23">
        <f>IFERROR(H22/G22*100,"-")</f>
        <v>52.368141549896819</v>
      </c>
      <c r="J22" s="24">
        <f t="shared" si="7"/>
        <v>25.462156606384983</v>
      </c>
      <c r="K22" s="23">
        <f t="shared" si="8"/>
        <v>47303102.200000003</v>
      </c>
      <c r="L22" s="23">
        <f>Q22+AA22+AF22+AK22+AP22+AU22+AZ22+BO22+BV22+BY22+CB22+CE22+CH22+CN22+CQ22+CW22+CZ22+DC22+DF22</f>
        <v>27172157.500000004</v>
      </c>
      <c r="M22" s="23">
        <f t="shared" si="10"/>
        <v>14368893.199999997</v>
      </c>
      <c r="N22" s="25">
        <f>IFERROR(M22/L22*100,"-")</f>
        <v>52.8809432964607</v>
      </c>
      <c r="O22" s="26">
        <f t="shared" si="12"/>
        <v>30.376217481989997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+[5]rep21_3!$J$100</f>
        <v>8290415.9000000004</v>
      </c>
      <c r="AQ22" s="21">
        <f>+[5]rep21_3!$R$97</f>
        <v>4866303.0999999996</v>
      </c>
      <c r="AR22" s="28">
        <f>IFERROR(AQ22/AP22*100,"-")</f>
        <v>58.697936975634711</v>
      </c>
      <c r="AS22" s="26">
        <f t="shared" si="27"/>
        <v>40.885401140955949</v>
      </c>
      <c r="AT22" s="21">
        <f>+[5]rep21_3!$R$120</f>
        <v>590000</v>
      </c>
      <c r="AU22" s="21">
        <f>+[5]rep21_3!$J$124</f>
        <v>284700</v>
      </c>
      <c r="AV22" s="31">
        <f>+[5]rep21_3!$R$121</f>
        <v>289780.09999999998</v>
      </c>
      <c r="AW22" s="31">
        <f>IFERROR(AV22/AU22*100,"-")</f>
        <v>101.78436951176677</v>
      </c>
      <c r="AX22" s="32">
        <f t="shared" si="29"/>
        <v>49.115271186440673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+[5]rep21_3!$J$140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+[5]rep21_3!$J$132</f>
        <v>4775007.2</v>
      </c>
      <c r="BG22" s="21">
        <f>+[5]rep21_3!$R$129</f>
        <v>3979172.7</v>
      </c>
      <c r="BH22" s="21">
        <f>+[5]rep21_3!$R$144</f>
        <v>832792.5</v>
      </c>
      <c r="BI22" s="21">
        <f>+[5]rep21_3!$J$148</f>
        <v>417732.1</v>
      </c>
      <c r="BJ22" s="21">
        <f>+[5]rep21_3!$R$145</f>
        <v>96037.6</v>
      </c>
      <c r="BK22" s="31"/>
      <c r="BL22" s="31"/>
      <c r="BM22" s="31"/>
      <c r="BN22" s="21">
        <f>+[5]rep21_3!$R$160</f>
        <v>235038</v>
      </c>
      <c r="BO22" s="21">
        <f>+[5]rep21_3!$J$164</f>
        <v>49358</v>
      </c>
      <c r="BP22" s="21">
        <f>+[5]rep21_3!$R$161</f>
        <v>8465.2999999999993</v>
      </c>
      <c r="BQ22" s="25">
        <f t="shared" si="1"/>
        <v>260000</v>
      </c>
      <c r="BR22" s="25">
        <f t="shared" si="1"/>
        <v>122250</v>
      </c>
      <c r="BS22" s="25">
        <f t="shared" si="2"/>
        <v>114345.60000000001</v>
      </c>
      <c r="BT22" s="33">
        <f t="shared" si="30"/>
        <v>43.979076923076924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+[5]rep21_3!$J$180</f>
        <v>2400</v>
      </c>
      <c r="CC22" s="21">
        <f>+[5]rep21_3!$R$177</f>
        <v>662.6</v>
      </c>
      <c r="CD22" s="21">
        <f>+[5]rep21_3!$R$168</f>
        <v>255000</v>
      </c>
      <c r="CE22" s="21">
        <f>+[5]rep21_3!$J$172</f>
        <v>119850</v>
      </c>
      <c r="CF22" s="21">
        <f>+[5]rep21_3!$R$169</f>
        <v>113683</v>
      </c>
      <c r="CG22" s="31"/>
      <c r="CH22" s="31"/>
      <c r="CI22" s="31"/>
      <c r="CJ22" s="21">
        <f>+[5]rep21_3!$R$200</f>
        <v>54879770.399999999</v>
      </c>
      <c r="CK22" s="21">
        <f>+[5]rep21_3!$J$204</f>
        <v>22438719.699999999</v>
      </c>
      <c r="CL22" s="21">
        <f>+[5]rep21_3!$R$201</f>
        <v>10375142.4</v>
      </c>
      <c r="CM22" s="21">
        <f>+[5]rep21_3!$R$208</f>
        <v>21303814.699999999</v>
      </c>
      <c r="CN22" s="21">
        <f>+[5]rep21_3!$J$212</f>
        <v>9799754.8000000007</v>
      </c>
      <c r="CO22" s="21">
        <f>+[5]rep21_3!$R$209</f>
        <v>4577753.3</v>
      </c>
      <c r="CP22" s="21">
        <f>+[5]rep21_3!$R$424</f>
        <v>10997949.5</v>
      </c>
      <c r="CQ22" s="21">
        <f>+[5]rep21_3!$J$428</f>
        <v>7678701.7999999998</v>
      </c>
      <c r="CR22" s="21">
        <f>+[5]rep21_3!$R$425</f>
        <v>3636110.6</v>
      </c>
      <c r="CS22" s="31"/>
      <c r="CT22" s="31"/>
      <c r="CU22" s="31"/>
      <c r="CV22" s="21">
        <f>+[5]rep21_3!$R$432</f>
        <v>300000</v>
      </c>
      <c r="CW22" s="21">
        <f>+[5]rep21_3!$J$436</f>
        <v>142500</v>
      </c>
      <c r="CX22" s="21">
        <f>+[5]rep21_3!$R$433</f>
        <v>78541.899999999994</v>
      </c>
      <c r="CY22" s="21">
        <f>+[5]rep21_3!$R$488</f>
        <v>1014000</v>
      </c>
      <c r="CZ22" s="21">
        <f>+[5]rep21_3!$J$492</f>
        <v>489477</v>
      </c>
      <c r="DA22" s="21">
        <f>+[5]rep21_3!$R$489</f>
        <v>546150.69999999995</v>
      </c>
      <c r="DB22" s="31"/>
      <c r="DC22" s="31"/>
      <c r="DD22" s="31"/>
      <c r="DE22" s="21">
        <f>+[5]rep21_3!$R$536</f>
        <v>700000</v>
      </c>
      <c r="DF22" s="21">
        <f>+[5]rep21_3!$J$540</f>
        <v>315000</v>
      </c>
      <c r="DG22" s="21">
        <f>+[5]rep21_3!$R$537</f>
        <v>251442.6</v>
      </c>
      <c r="DH22" s="31"/>
      <c r="DI22" s="22">
        <f t="shared" si="36"/>
        <v>112565679.90000001</v>
      </c>
      <c r="DJ22" s="22">
        <f t="shared" si="31"/>
        <v>54803616.5</v>
      </c>
      <c r="DK22" s="22">
        <f>R22+AB22+AG22+AL22+AQ22+AV22+BA22+BD22+BG22+BJ22+BM22+BP22+BW22+BZ22+CC22+CF22+CI22+CL22+CO22+CR22+CX22+DA22+DD22+DG22+DH22</f>
        <v>28819245.899999999</v>
      </c>
      <c r="DL22" s="21">
        <f>+[5]rep21_3!$R$656</f>
        <v>426853.2</v>
      </c>
      <c r="DM22" s="21">
        <f>+[5]rep21_3!$J$660</f>
        <v>170861.3</v>
      </c>
      <c r="DN22" s="21">
        <f>+[5]rep21_3!$R$657</f>
        <v>0</v>
      </c>
      <c r="DO22" s="21">
        <f>+[5]rep21_3!$R$648</f>
        <v>301060.3</v>
      </c>
      <c r="DP22" s="21">
        <f>+[5]rep21_3!$J$652</f>
        <v>110318.1</v>
      </c>
      <c r="DQ22" s="21">
        <f>+[5]rep21_3!$R$649</f>
        <v>20411.7</v>
      </c>
      <c r="DR22" s="31"/>
      <c r="DS22" s="31"/>
      <c r="DT22" s="31"/>
      <c r="DU22" s="21">
        <f>+[5]rep21_3!$R$664</f>
        <v>0</v>
      </c>
      <c r="DV22" s="21">
        <f>+[5]rep21_3!$J$668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+[5]rep21_3!$J$692</f>
        <v>7500</v>
      </c>
      <c r="DZ22" s="21">
        <f>+[5]rep21_3!$R$689</f>
        <v>11153.9</v>
      </c>
      <c r="EA22" s="31">
        <f>+[5]rep21_3!$R$672</f>
        <v>5369811</v>
      </c>
      <c r="EB22" s="31">
        <f>+[5]rep21_3!$J$676</f>
        <v>1387843.2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1676522.6</v>
      </c>
      <c r="EG22" s="21">
        <f>+DN22+DQ22+DT22+DW22+DZ22+EC22</f>
        <v>331565.59999999998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156224551</v>
      </c>
      <c r="G23" s="23">
        <f>G10+G11+G12+G13+G14+G15+G16+G17+G18+G19+G20+G21+G22</f>
        <v>73021430.699999988</v>
      </c>
      <c r="H23" s="23">
        <f>H10+H11+H12+H13+H14+H15+H16+H17+H18+H19+H20+H21+H22</f>
        <v>44532569.600000001</v>
      </c>
      <c r="I23" s="23">
        <f>IFERROR(H23/G23*100,"-")</f>
        <v>60.985616377412342</v>
      </c>
      <c r="J23" s="24">
        <f t="shared" si="7"/>
        <v>28.50548733534206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45101292.299999997</v>
      </c>
      <c r="M23" s="23">
        <f>M10+M11+M12+M13+M14+M15+M16+M17+M18+M19+M20+M21+M22</f>
        <v>30050651.299999997</v>
      </c>
      <c r="N23" s="25">
        <f>IFERROR(M23/L23*100,"-")</f>
        <v>66.62924667460139</v>
      </c>
      <c r="O23" s="26">
        <f t="shared" si="12"/>
        <v>33.308539644080831</v>
      </c>
      <c r="P23" s="27">
        <f>P10+P11+P12+P13+P14+P15+P16+P17+P18+P19+P20+P21</f>
        <v>19194999.799999997</v>
      </c>
      <c r="Q23" s="27">
        <f>Q10+Q11+Q12+Q13+Q14+Q15+Q16+Q17+Q18+Q19+Q20+Q21+Q22</f>
        <v>7722030.9000000013</v>
      </c>
      <c r="R23" s="27">
        <f>R10+R11+R12+R13+R14+R15+R16+R17+R18+R19+R20+R21+R22</f>
        <v>6782544.0000000009</v>
      </c>
      <c r="S23" s="27">
        <f>IFERROR(R23/Q23*100,"-")</f>
        <v>87.833681162814301</v>
      </c>
      <c r="T23" s="26">
        <f t="shared" si="14"/>
        <v>35.334952178535588</v>
      </c>
      <c r="U23" s="27">
        <f>U10+U11+U12+U13+U14+U15+U16+U17+U18+U19+U20+U21</f>
        <v>14302191.900000002</v>
      </c>
      <c r="V23" s="27">
        <f>V10+V11+V12+V13+V14+V15+V16+V17+V18+V19+V20+V21+V22</f>
        <v>5457335.0000000009</v>
      </c>
      <c r="W23" s="27">
        <f>W10+W11+W12+W13+W14+W15+W16+W17+W18+W19+W20+W21+W22</f>
        <v>4874085.5</v>
      </c>
      <c r="X23" s="27">
        <f>IFERROR(W23/V23*100,"-")</f>
        <v>89.312558235842204</v>
      </c>
      <c r="Y23" s="26">
        <f t="shared" si="19"/>
        <v>34.079290321926102</v>
      </c>
      <c r="Z23" s="21">
        <f>Z10+Z11+Z12+Z13+Z14+Z15+Z16+Z17+Z18+Z19+Z20+Z21+Z22</f>
        <v>321464.10000000003</v>
      </c>
      <c r="AA23" s="21">
        <f>AA10+AA11+AA12+AA13+AA14+AA15+AA16+AA17+AA18+AA19+AA20+AA21+AA22</f>
        <v>144658.70000000001</v>
      </c>
      <c r="AB23" s="21">
        <f>AB10+AB11+AB12+AB13+AB14+AB15+AB16+AB17+AB18+AB19+AB20+AB21+AB22</f>
        <v>95422.299999999988</v>
      </c>
      <c r="AC23" s="28">
        <f>IFERROR(AB23/AA23*100,"-")</f>
        <v>65.963747773206848</v>
      </c>
      <c r="AD23" s="29">
        <f t="shared" si="21"/>
        <v>29.683656744252307</v>
      </c>
      <c r="AE23" s="21">
        <f>SUM(AE10:AE22)</f>
        <v>75012.799999999988</v>
      </c>
      <c r="AF23" s="21">
        <f>SUM(AF10:AF22)</f>
        <v>33755.899999999994</v>
      </c>
      <c r="AG23" s="21">
        <f>SUM(AG10:AG22)</f>
        <v>10351.099999999999</v>
      </c>
      <c r="AH23" s="28">
        <f>IFERROR(AG23/AF23*100,"-")</f>
        <v>30.664565305620648</v>
      </c>
      <c r="AI23" s="26">
        <f t="shared" si="23"/>
        <v>13.799111618283813</v>
      </c>
      <c r="AJ23" s="37">
        <f>SUM(AJ10:AJ22)</f>
        <v>13980727.800000001</v>
      </c>
      <c r="AK23" s="37">
        <f>SUM(AK10:AK22)</f>
        <v>5312676.2999999989</v>
      </c>
      <c r="AL23" s="37">
        <f>SUM(AL10:AL22)</f>
        <v>4778663.2</v>
      </c>
      <c r="AM23" s="30">
        <f>IFERROR(AL23/AK23*100,"-")</f>
        <v>89.948322279676646</v>
      </c>
      <c r="AN23" s="26">
        <f t="shared" si="25"/>
        <v>34.180360767770615</v>
      </c>
      <c r="AO23" s="37">
        <f>SUM(AO10:AO22)</f>
        <v>14990088.699999999</v>
      </c>
      <c r="AP23" s="37">
        <f>SUM(AP10:AP22)</f>
        <v>10265391.300000001</v>
      </c>
      <c r="AQ23" s="37">
        <f>SUM(AQ10:AQ22)</f>
        <v>6634211.5</v>
      </c>
      <c r="AR23" s="28">
        <f>IFERROR(AQ23/AP23*100,"-")</f>
        <v>64.626971404392535</v>
      </c>
      <c r="AS23" s="26">
        <f t="shared" si="27"/>
        <v>44.257319838274206</v>
      </c>
      <c r="AT23" s="37">
        <f>AT10+AT11+AT12+AT13+AT14+AT15+AT16+AT17+AT18+AT19+AT20+AT21+AT22</f>
        <v>590000</v>
      </c>
      <c r="AU23" s="37">
        <f>AU10+AU11+AU12+AU13+AU14+AU15+AU16+AU17+AU18+AU19+AU20+AU21+AU22</f>
        <v>284700</v>
      </c>
      <c r="AV23" s="37">
        <f>AV10+AV11+AV12+AV13+AV14+AV15+AV16+AV17+AV18+AV19+AV20+AV21+AV22</f>
        <v>289780.09999999998</v>
      </c>
      <c r="AW23" s="31">
        <f>IFERROR(AV23/AU23*100,"-")</f>
        <v>101.78436951176677</v>
      </c>
      <c r="AX23" s="32">
        <f t="shared" si="29"/>
        <v>49.115271186440673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4775007.2</v>
      </c>
      <c r="BG23" s="37">
        <f t="shared" si="39"/>
        <v>3979172.7</v>
      </c>
      <c r="BH23" s="37">
        <f>BH10+BH11+BH12+BH13+BH14+BH15+BH16+BH17+BH18+BH19+BH20+BH21+BH22</f>
        <v>832792.5</v>
      </c>
      <c r="BI23" s="37">
        <f t="shared" si="39"/>
        <v>417732.1</v>
      </c>
      <c r="BJ23" s="37">
        <f t="shared" si="39"/>
        <v>96037.6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49358</v>
      </c>
      <c r="BP23" s="37">
        <f t="shared" si="39"/>
        <v>8467</v>
      </c>
      <c r="BQ23" s="39">
        <f t="shared" si="39"/>
        <v>2270988.7999999998</v>
      </c>
      <c r="BR23" s="39">
        <f t="shared" si="39"/>
        <v>1067440.1000000001</v>
      </c>
      <c r="BS23" s="39">
        <f t="shared" si="39"/>
        <v>775923.4</v>
      </c>
      <c r="BT23" s="33">
        <f t="shared" si="30"/>
        <v>34.166764714999921</v>
      </c>
      <c r="BU23" s="37">
        <f t="shared" ref="BU23:DC23" si="40">BU10+BU11+BU12+BU13+BU14+BU15+BU16+BU17+BU18+BU19+BU20+BU21+BU22</f>
        <v>1790072.6</v>
      </c>
      <c r="BV23" s="37">
        <f t="shared" si="40"/>
        <v>841334.2</v>
      </c>
      <c r="BW23" s="37">
        <f>BW10+BW11+BW12+BW13+BW14+BW15+BW16+BW17+BW18+BW19+BW20+BW21+BW22</f>
        <v>584933.59999999986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69155.900000000023</v>
      </c>
      <c r="CC23" s="37">
        <f t="shared" si="40"/>
        <v>47617.700000000004</v>
      </c>
      <c r="CD23" s="37">
        <f t="shared" si="40"/>
        <v>329200</v>
      </c>
      <c r="CE23" s="37">
        <f t="shared" si="40"/>
        <v>156950</v>
      </c>
      <c r="CF23" s="37">
        <f t="shared" si="40"/>
        <v>143372.1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54879770.399999999</v>
      </c>
      <c r="CK23" s="37">
        <f>CK10+CK11+CK12+CK13+CK14+CK15+CK16+CK17+CK18+CK19+CK20+CK21+CK22</f>
        <v>22438719.699999999</v>
      </c>
      <c r="CL23" s="37">
        <f t="shared" si="40"/>
        <v>10375142.4</v>
      </c>
      <c r="CM23" s="37">
        <f t="shared" si="40"/>
        <v>21303814.699999999</v>
      </c>
      <c r="CN23" s="37">
        <f t="shared" si="40"/>
        <v>9799754.8000000007</v>
      </c>
      <c r="CO23" s="37">
        <f t="shared" si="40"/>
        <v>4577753.3</v>
      </c>
      <c r="CP23" s="37">
        <f t="shared" si="40"/>
        <v>14972558.6</v>
      </c>
      <c r="CQ23" s="37">
        <f t="shared" si="40"/>
        <v>9349030.2999999989</v>
      </c>
      <c r="CR23" s="37">
        <f t="shared" si="40"/>
        <v>5036742.0999999996</v>
      </c>
      <c r="CS23" s="37">
        <f t="shared" si="40"/>
        <v>3962205.0999999996</v>
      </c>
      <c r="CT23" s="37">
        <f t="shared" si="40"/>
        <v>1664126.1000000003</v>
      </c>
      <c r="CU23" s="37">
        <f t="shared" si="40"/>
        <v>1396006.8</v>
      </c>
      <c r="CV23" s="37">
        <f t="shared" si="40"/>
        <v>300000</v>
      </c>
      <c r="CW23" s="37">
        <f t="shared" si="40"/>
        <v>142500</v>
      </c>
      <c r="CX23" s="37">
        <f t="shared" si="40"/>
        <v>78541.899999999994</v>
      </c>
      <c r="CY23" s="37">
        <f t="shared" si="40"/>
        <v>1153600</v>
      </c>
      <c r="CZ23" s="37">
        <f t="shared" si="40"/>
        <v>555089</v>
      </c>
      <c r="DA23" s="37">
        <f t="shared" si="40"/>
        <v>692807.1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288194.3</v>
      </c>
      <c r="DH23" s="37">
        <f t="shared" si="41"/>
        <v>0</v>
      </c>
      <c r="DI23" s="37">
        <f t="shared" si="41"/>
        <v>155481637.5</v>
      </c>
      <c r="DJ23" s="37">
        <f t="shared" si="41"/>
        <v>72732751.299999997</v>
      </c>
      <c r="DK23" s="37">
        <f t="shared" si="41"/>
        <v>44501004</v>
      </c>
      <c r="DL23" s="37">
        <f t="shared" si="41"/>
        <v>426853.2</v>
      </c>
      <c r="DM23" s="37">
        <f t="shared" si="41"/>
        <v>170861.3</v>
      </c>
      <c r="DN23" s="37">
        <f t="shared" si="41"/>
        <v>0</v>
      </c>
      <c r="DO23" s="37">
        <f t="shared" si="41"/>
        <v>301060.3</v>
      </c>
      <c r="DP23" s="37">
        <f t="shared" si="41"/>
        <v>110318.1</v>
      </c>
      <c r="DQ23" s="37">
        <f t="shared" si="41"/>
        <v>20411.7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7500</v>
      </c>
      <c r="DZ23" s="37">
        <f>DZ10+DZ11+DZ12+DZ13+DZ14+DZ15+DZ16+DZ17+DZ18+DZ19+DZ20+DZ21+DZ22</f>
        <v>11153.9</v>
      </c>
      <c r="EA23" s="37">
        <f t="shared" si="41"/>
        <v>5369811</v>
      </c>
      <c r="EB23" s="37">
        <f t="shared" si="41"/>
        <v>1387843.2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1676522.6</v>
      </c>
      <c r="EG23" s="37">
        <f t="shared" si="41"/>
        <v>331565.59999999998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2025-05-05T13:13:25Z</cp:lastPrinted>
  <dcterms:created xsi:type="dcterms:W3CDTF">2002-03-15T09:46:46Z</dcterms:created>
  <dcterms:modified xsi:type="dcterms:W3CDTF">2025-06-23T09:24:11Z</dcterms:modified>
</cp:coreProperties>
</file>